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1,3'!$A$1:$Q$25</definedName>
    <definedName name="_xlnm.Print_Area" localSheetId="6">'CUADRO 1,4'!$A$1:$Y$48</definedName>
    <definedName name="_xlnm.Print_Area" localSheetId="7">'CUADRO 1,5'!$A$3:$Y$57</definedName>
    <definedName name="_xlnm.Print_Area" localSheetId="9">'CUADRO 1,7'!$A$1:$Q$54</definedName>
    <definedName name="_xlnm.Print_Area" localSheetId="16">'CUADRO 1.10'!$A$1:$Z$67</definedName>
    <definedName name="_xlnm.Print_Area" localSheetId="17">'CUADRO 1.11'!$A$3:$Z$60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1.1A'!$A$1:$O$42</definedName>
    <definedName name="_xlnm.Print_Area" localSheetId="3">'CUADRO 1.1B'!$A$1:$O$42</definedName>
    <definedName name="_xlnm.Print_Area" localSheetId="8">'CUADRO 1.6'!$A$1:$R$61</definedName>
    <definedName name="_xlnm.Print_Area" localSheetId="10">'CUADRO 1.8'!$A$1:$Y$101</definedName>
    <definedName name="_xlnm.Print_Area" localSheetId="11">'CUADRO 1.8 B'!$A$3:$Y$55</definedName>
    <definedName name="_xlnm.Print_Area" localSheetId="12">'CUADRO 1.8 C'!$A$1:$Z$81</definedName>
    <definedName name="_xlnm.Print_Area" localSheetId="13">'CUADRO 1.9'!$A$1:$Y$61</definedName>
    <definedName name="_xlnm.Print_Area" localSheetId="14">'CUADRO 1.9 B'!$A$1:$Y$49</definedName>
    <definedName name="_xlnm.Print_Area" localSheetId="15">'CUADRO 1.9 C'!$A$1:$Z$82</definedName>
    <definedName name="_xlnm.Print_Area" localSheetId="0">'INDICE'!$A$1:$D$32</definedName>
    <definedName name="PAX_NACIONAL" localSheetId="5">'CUADRO 1,3'!$A$6:$N$22</definedName>
    <definedName name="PAX_NACIONAL" localSheetId="6">'CUADRO 1,4'!$A$6:$T$46</definedName>
    <definedName name="PAX_NACIONAL" localSheetId="7">'CUADRO 1,5'!$A$6:$T$55</definedName>
    <definedName name="PAX_NACIONAL" localSheetId="9">'CUADRO 1,7'!$A$6:$N$52</definedName>
    <definedName name="PAX_NACIONAL" localSheetId="16">'CUADRO 1.10'!$A$6:$U$64</definedName>
    <definedName name="PAX_NACIONAL" localSheetId="17">'CUADRO 1.11'!$A$6:$U$58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1.8'!$A$6:$T$97</definedName>
    <definedName name="PAX_NACIONAL" localSheetId="11">'CUADRO 1.8 B'!$A$6:$T$52</definedName>
    <definedName name="PAX_NACIONAL" localSheetId="12">'CUADRO 1.8 C'!$A$6:$T$78</definedName>
    <definedName name="PAX_NACIONAL" localSheetId="13">'CUADRO 1.9'!$A$6:$T$57</definedName>
    <definedName name="PAX_NACIONAL" localSheetId="14">'CUADRO 1.9 B'!$A$6:$T$44</definedName>
    <definedName name="PAX_NACIONAL" localSheetId="15">'CUADRO 1.9 C'!$A$6:$T$77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<sst xmlns="http://schemas.openxmlformats.org/spreadsheetml/2006/main" count="1638" uniqueCount="505">
  <si>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</si>
  <si>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</si>
  <si>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</si>
  <si>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</si>
  <si>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</si>
  <si>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</si>
  <si>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</si>
  <si>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</si>
  <si>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</si>
  <si>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</si>
  <si>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</si>
  <si>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</si>
  <si>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</si>
  <si>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</si>
  <si>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</si>
  <si>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</si>
  <si>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</si>
  <si>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</si>
  <si>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</si>
  <si>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</si>
  <si>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</si>
  <si>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</si>
  <si>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</si>
  <si>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</si>
  <si>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</si>
  <si>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</si>
  <si>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</si>
  <si>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</si>
  <si>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</si>
  <si>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</si>
  <si>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</si>
  <si>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</si>
  <si>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</si>
  <si>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</si>
  <si>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</si>
  <si>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</si>
  <si>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</si>
  <si>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</si>
  <si>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</si>
  <si>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</si>
  <si>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</si>
  <si>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</si>
  <si>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</si>
  <si>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</si>
  <si>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</si>
  <si>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</si>
  <si>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</si>
  <si>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</si>
  <si>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</si>
  <si>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</si>
  <si>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</si>
  <si>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</si>
  <si>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</si>
  <si>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</si>
  <si>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</si>
  <si>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</si>
  <si>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</si>
  <si>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</si>
  <si>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</si>
  <si>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</si>
  <si>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</si>
  <si>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</si>
  <si>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</si>
  <si>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</si>
  <si>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</si>
  <si>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</si>
  <si>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</si>
  <si>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</si>
  <si>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</si>
  <si>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</si>
  <si>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</si>
  <si>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</si>
  <si>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</si>
  <si>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</si>
  <si>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</si>
  <si>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</si>
  <si>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</si>
  <si>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</si>
  <si>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</si>
  <si>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</si>
  <si>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</si>
  <si>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</si>
  <si>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</si>
  <si>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</si>
  <si>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</si>
  <si>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</si>
  <si>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</si>
  <si>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</si>
  <si>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</si>
  <si>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</si>
  <si>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</si>
  <si>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</si>
  <si>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</si>
  <si>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</si>
  <si>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</si>
  <si>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</si>
  <si>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</si>
  <si>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</si>
  <si>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</si>
  <si>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</si>
  <si>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</si>
  <si>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</si>
  <si>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</si>
  <si>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</si>
  <si>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</si>
  <si>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</si>
  <si>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</si>
  <si>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</si>
  <si>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</si>
  <si>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</si>
  <si>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</si>
  <si>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</si>
  <si>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</si>
  <si>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</si>
  <si>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</si>
  <si>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</si>
  <si>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</si>
  <si>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</si>
  <si>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</si>
  <si>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</si>
  <si>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</si>
  <si>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</si>
  <si>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</si>
  <si>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</si>
  <si>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</si>
  <si>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</si>
  <si>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</si>
  <si>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</si>
  <si>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</si>
  <si>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</si>
  <si>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</si>
  <si>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</si>
  <si>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</si>
  <si>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</si>
  <si>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</si>
  <si>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</si>
  <si>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</si>
  <si>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</si>
  <si>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</si>
  <si>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</si>
  <si>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</si>
  <si>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</si>
  <si>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</si>
  <si>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</si>
  <si>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</si>
  <si>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</si>
  <si>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</si>
  <si>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Boletín Origen-Destino Septiembre 2016</t>
  </si>
  <si>
    <t>Ene- Sep 2015</t>
  </si>
  <si>
    <t>Ene- Sep 2016</t>
  </si>
  <si>
    <t>Sep 2016 - Sep 2015</t>
  </si>
  <si>
    <t>Ene - Sep 2016 / Ene - Sep 2015</t>
  </si>
  <si>
    <t>Septiembre 2016</t>
  </si>
  <si>
    <t>Septiembre 2015</t>
  </si>
  <si>
    <t>Enero - Septiembre 2016</t>
  </si>
  <si>
    <t>Enero - Septiembre 2015</t>
  </si>
  <si>
    <t>Avianca</t>
  </si>
  <si>
    <t>Lan Colombia</t>
  </si>
  <si>
    <t>Viva Colombia</t>
  </si>
  <si>
    <t>Satena</t>
  </si>
  <si>
    <t>Easy Fly</t>
  </si>
  <si>
    <t>Aer. Antioquia</t>
  </si>
  <si>
    <t>Copa Airlines Colombia</t>
  </si>
  <si>
    <t>Searca</t>
  </si>
  <si>
    <t>Helicol</t>
  </si>
  <si>
    <t>Transporte Aereo de Col.</t>
  </si>
  <si>
    <t>Sarpa</t>
  </si>
  <si>
    <t>Otras</t>
  </si>
  <si>
    <t>Aerosucre</t>
  </si>
  <si>
    <t>LAS</t>
  </si>
  <si>
    <t>Aer Caribe</t>
  </si>
  <si>
    <t>Aliansa</t>
  </si>
  <si>
    <t>Tampa</t>
  </si>
  <si>
    <t>Air Colombia</t>
  </si>
  <si>
    <t>Aerovanguardia</t>
  </si>
  <si>
    <t>Aerogal</t>
  </si>
  <si>
    <t>American</t>
  </si>
  <si>
    <t>Taca</t>
  </si>
  <si>
    <t>Jetblue</t>
  </si>
  <si>
    <t>Lan Airlines</t>
  </si>
  <si>
    <t>Spirit Airlines</t>
  </si>
  <si>
    <t>Taca International Airlines S.A</t>
  </si>
  <si>
    <t>Iberia</t>
  </si>
  <si>
    <t>United Airlines</t>
  </si>
  <si>
    <t>Aeromexico</t>
  </si>
  <si>
    <t>Copa</t>
  </si>
  <si>
    <t>Air France</t>
  </si>
  <si>
    <t>Delta</t>
  </si>
  <si>
    <t>Air Europa</t>
  </si>
  <si>
    <t>TAM</t>
  </si>
  <si>
    <t>Interjet</t>
  </si>
  <si>
    <t>Lufthansa</t>
  </si>
  <si>
    <t>Lacsa</t>
  </si>
  <si>
    <t>Avior Airlines</t>
  </si>
  <si>
    <t>Aerol. Argentinas</t>
  </si>
  <si>
    <t>Lan Peru</t>
  </si>
  <si>
    <t>KLM</t>
  </si>
  <si>
    <t>Air Canada</t>
  </si>
  <si>
    <t>Tame</t>
  </si>
  <si>
    <t>Air Panama</t>
  </si>
  <si>
    <t>Turkish Airlines</t>
  </si>
  <si>
    <t>Conviasa</t>
  </si>
  <si>
    <t>Insel Air</t>
  </si>
  <si>
    <t>Oceanair</t>
  </si>
  <si>
    <t>Inselair Aruba</t>
  </si>
  <si>
    <t>Aviateca</t>
  </si>
  <si>
    <t>Cubana</t>
  </si>
  <si>
    <t>UPS</t>
  </si>
  <si>
    <t>Centurion</t>
  </si>
  <si>
    <t>Atlas Air</t>
  </si>
  <si>
    <t>Linea A. Carguera de Col</t>
  </si>
  <si>
    <t>Sky Lease I.</t>
  </si>
  <si>
    <t>Martinair</t>
  </si>
  <si>
    <t>Vensecar C.A.</t>
  </si>
  <si>
    <t>Absa</t>
  </si>
  <si>
    <t>Dynamic Airways</t>
  </si>
  <si>
    <t>Cargolux</t>
  </si>
  <si>
    <t>Kelowna Flightcrft Air Charter Ltd.</t>
  </si>
  <si>
    <t>Etihad Airways</t>
  </si>
  <si>
    <t>Fedex</t>
  </si>
  <si>
    <t>Mas Air</t>
  </si>
  <si>
    <t>Florida West</t>
  </si>
  <si>
    <t>Dhl Aero Expreso, S.A.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</si>
  <si>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</si>
  <si>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</si>
  <si>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</si>
  <si>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</si>
  <si>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</si>
  <si>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</si>
  <si>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</si>
  <si>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</si>
  <si>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BOG-CUC-BOG</t>
  </si>
  <si>
    <t>CTG-MDE-CTG</t>
  </si>
  <si>
    <t>BOG-MTR-BOG</t>
  </si>
  <si>
    <t>CLO-MDE-CLO</t>
  </si>
  <si>
    <t>BAQ-MDE-BAQ</t>
  </si>
  <si>
    <t>BOG-VUP-BOG</t>
  </si>
  <si>
    <t>BOG-EYP-BOG</t>
  </si>
  <si>
    <t>ADZ-CLO-ADZ</t>
  </si>
  <si>
    <t>ADZ-MDE-ADZ</t>
  </si>
  <si>
    <t>MDE-SMR-MDE</t>
  </si>
  <si>
    <t>CLO-CTG-CLO</t>
  </si>
  <si>
    <t>BOG-AXM-BOG</t>
  </si>
  <si>
    <t>EOH-UIB-EOH</t>
  </si>
  <si>
    <t>BOG-NVA-BOG</t>
  </si>
  <si>
    <t>BOG-PSO-BOG</t>
  </si>
  <si>
    <t>APO-EOH-APO</t>
  </si>
  <si>
    <t>CLO-BAQ-CLO</t>
  </si>
  <si>
    <t>BOG-LET-BOG</t>
  </si>
  <si>
    <t>BOG-MZL-BOG</t>
  </si>
  <si>
    <t>CTG-PEI-CTG</t>
  </si>
  <si>
    <t>BOG-EOH-BOG</t>
  </si>
  <si>
    <t>BOG-PPN-BOG</t>
  </si>
  <si>
    <t>ADZ-CTG-ADZ</t>
  </si>
  <si>
    <t>BOG-EJA-BOG</t>
  </si>
  <si>
    <t>BOG-RCH-BOG</t>
  </si>
  <si>
    <t>BOG-IBE-BOG</t>
  </si>
  <si>
    <t>EOH-MTR-EOH</t>
  </si>
  <si>
    <t>EOH-PEI-EOH</t>
  </si>
  <si>
    <t>CLO-SMR-CLO</t>
  </si>
  <si>
    <t>BOG-UIB-BOG</t>
  </si>
  <si>
    <t>CTG-BGA-CTG</t>
  </si>
  <si>
    <t>BOG-FLA-BOG</t>
  </si>
  <si>
    <t>CUC-BGA-CUC</t>
  </si>
  <si>
    <t>CLO-TCO-CLO</t>
  </si>
  <si>
    <t>ADZ-PEI-ADZ</t>
  </si>
  <si>
    <t>BOG-AUC-BOG</t>
  </si>
  <si>
    <t>BOG-VVC-BOG</t>
  </si>
  <si>
    <t>CLO-PSO-CLO</t>
  </si>
  <si>
    <t>ADZ-PVA-ADZ</t>
  </si>
  <si>
    <t>CAQ-EOH-CAQ</t>
  </si>
  <si>
    <t>ADZ-BGA-ADZ</t>
  </si>
  <si>
    <t>BOG-CZU-BOG</t>
  </si>
  <si>
    <t>OTRAS</t>
  </si>
  <si>
    <t>BOG-MIA-BOG</t>
  </si>
  <si>
    <t>BOG-FLL-BOG</t>
  </si>
  <si>
    <t>MDE-MIA-MDE</t>
  </si>
  <si>
    <t>BOG-JFK-BOG</t>
  </si>
  <si>
    <t>CLO-MIA-CLO</t>
  </si>
  <si>
    <t>BOG-IAH-BOG</t>
  </si>
  <si>
    <t>BOG-MCO-BOG</t>
  </si>
  <si>
    <t>CTG-FLL-CTG</t>
  </si>
  <si>
    <t>MDE-FLL-MDE</t>
  </si>
  <si>
    <t>BAQ-MIA-BAQ</t>
  </si>
  <si>
    <t>BOG-LAX-BOG</t>
  </si>
  <si>
    <t>BOG-EWR-BOG</t>
  </si>
  <si>
    <t>BOG-YYZ-BOG</t>
  </si>
  <si>
    <t>MDE-JFK-MDE</t>
  </si>
  <si>
    <t>CTG-JFK-CTG</t>
  </si>
  <si>
    <t>CTG-MIA-CTG</t>
  </si>
  <si>
    <t>BOG-ATL-BOG</t>
  </si>
  <si>
    <t>BOG-IAD-BOG</t>
  </si>
  <si>
    <t>BOG-DFW-BOG</t>
  </si>
  <si>
    <t>PEI-JFK-PEI</t>
  </si>
  <si>
    <t>AXM-FLL-AXM</t>
  </si>
  <si>
    <t>MDE-ATL-MDE</t>
  </si>
  <si>
    <t>CTG-ATL-CTG</t>
  </si>
  <si>
    <t>BOG-LIM-BOG</t>
  </si>
  <si>
    <t>BOG-UIO-BOG</t>
  </si>
  <si>
    <t>BOG-SCL-BOG</t>
  </si>
  <si>
    <t>BOG-GRU-BOG</t>
  </si>
  <si>
    <t>BOG-BUE-BOG</t>
  </si>
  <si>
    <t>BOG-GYE-BOG</t>
  </si>
  <si>
    <t>BOG-CCS-BOG</t>
  </si>
  <si>
    <t>BOG-VLN-BOG</t>
  </si>
  <si>
    <t>MDE-LIM-MDE</t>
  </si>
  <si>
    <t>BOG-RIO-BOG</t>
  </si>
  <si>
    <t>CLO-GYE-CLO</t>
  </si>
  <si>
    <t>CLO-LIM-CLO</t>
  </si>
  <si>
    <t>BOG-LPB-BOG</t>
  </si>
  <si>
    <t>CLO-ESM-CLO</t>
  </si>
  <si>
    <t>BOG-FOR-BOG</t>
  </si>
  <si>
    <t>BOG-MAD-BOG</t>
  </si>
  <si>
    <t>CLO-MAD-CLO</t>
  </si>
  <si>
    <t>BOG-BCN-BOG</t>
  </si>
  <si>
    <t>BOG-FRA-BOG</t>
  </si>
  <si>
    <t>BOG-CDG-BOG</t>
  </si>
  <si>
    <t>MDE-MAD-MDE</t>
  </si>
  <si>
    <t>BOG-AMS-BOG</t>
  </si>
  <si>
    <t>PEI-MAD-PEI</t>
  </si>
  <si>
    <t>BOG-IST-BOG</t>
  </si>
  <si>
    <t>CLO-BCN-CLO</t>
  </si>
  <si>
    <t>CLO-AMS-CLO</t>
  </si>
  <si>
    <t>BAQ-MAD-BAQ</t>
  </si>
  <si>
    <t>CTG-MAD-CTG</t>
  </si>
  <si>
    <t>BOG-LIS-BOG</t>
  </si>
  <si>
    <t>BOG-PTY-BOG</t>
  </si>
  <si>
    <t>BOG-MEX-BOG</t>
  </si>
  <si>
    <t>MDE-PTY-MDE</t>
  </si>
  <si>
    <t>BOG-CUN-BOG</t>
  </si>
  <si>
    <t>CLO-PTY-CLO</t>
  </si>
  <si>
    <t>CTG-PTY-CTG</t>
  </si>
  <si>
    <t>BOG-SJO-BOG</t>
  </si>
  <si>
    <t>BAQ-PTY-BAQ</t>
  </si>
  <si>
    <t>BOG-PUJ-BOG</t>
  </si>
  <si>
    <t>BOG-SAL-BOG</t>
  </si>
  <si>
    <t>PEI-PTY-PEI</t>
  </si>
  <si>
    <t>MDE-MEX-MDE</t>
  </si>
  <si>
    <t>BOG-SDQ-BOG</t>
  </si>
  <si>
    <t>ADZ-PTY-ADZ</t>
  </si>
  <si>
    <t>MDE-PAC-MDE</t>
  </si>
  <si>
    <t>BGA-PTY-BGA</t>
  </si>
  <si>
    <t>AXM-PAC-AXM</t>
  </si>
  <si>
    <t>CUC-PTY-CUC</t>
  </si>
  <si>
    <t>MDE-SAL-MDE</t>
  </si>
  <si>
    <t>CLO-SAL-CLO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</si>
  <si>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</si>
  <si>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</si>
  <si>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</si>
  <si>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</si>
  <si>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</si>
  <si>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</si>
  <si>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</si>
  <si>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</si>
  <si>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</si>
  <si>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</si>
  <si>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</si>
  <si>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BRASIL</t>
  </si>
  <si>
    <t>CHILE</t>
  </si>
  <si>
    <t>VENEZUELA</t>
  </si>
  <si>
    <t>ARGENTINA</t>
  </si>
  <si>
    <t>BOLIVIA</t>
  </si>
  <si>
    <t>URUGUAY</t>
  </si>
  <si>
    <t>PARAGUAY</t>
  </si>
  <si>
    <t>ESPAÑA</t>
  </si>
  <si>
    <t>INGLATERRA</t>
  </si>
  <si>
    <t>ALEMANIA</t>
  </si>
  <si>
    <t>FRANCIA</t>
  </si>
  <si>
    <t>ITALIA</t>
  </si>
  <si>
    <t>HOLANDA</t>
  </si>
  <si>
    <t>AUSTRALIA</t>
  </si>
  <si>
    <t>TURQUIA</t>
  </si>
  <si>
    <t>SUIZA</t>
  </si>
  <si>
    <t>BELGICA</t>
  </si>
  <si>
    <t>PORTUGAL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</si>
  <si>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</si>
  <si>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</si>
  <si>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</si>
  <si>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</si>
  <si>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</si>
  <si>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</si>
  <si>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</si>
  <si>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</si>
  <si>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</si>
  <si>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</si>
  <si>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</si>
  <si>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</si>
  <si>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</si>
  <si>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</si>
  <si>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</si>
  <si>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</si>
  <si>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</si>
  <si>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</si>
  <si>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</si>
  <si>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</si>
  <si>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</si>
  <si>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</si>
  <si>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</si>
  <si>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</si>
  <si>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</si>
  <si>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</si>
  <si>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</si>
  <si>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</si>
  <si>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</si>
  <si>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</si>
  <si>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</si>
  <si>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</si>
  <si>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</si>
  <si>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</si>
  <si>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</si>
  <si>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</si>
  <si>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</si>
  <si>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</si>
  <si>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</si>
  <si>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VALLEDUPAR</t>
  </si>
  <si>
    <t>VALLEDUPAR-ALFONSO LOPEZ P.</t>
  </si>
  <si>
    <t>EL YOPAL</t>
  </si>
  <si>
    <t>QUIBDO</t>
  </si>
  <si>
    <t>QUIBDO - EL CARAÑO</t>
  </si>
  <si>
    <t>ARMENIA</t>
  </si>
  <si>
    <t>ARMENIA - EL EDEN</t>
  </si>
  <si>
    <t>NEIVA</t>
  </si>
  <si>
    <t>NEIVA - BENITO SALAS</t>
  </si>
  <si>
    <t>PASTO</t>
  </si>
  <si>
    <t>PASTO - ANTONIO NARIQO</t>
  </si>
  <si>
    <t>LETICIA</t>
  </si>
  <si>
    <t>LETICIA-ALFREDO VASQUEZ COBO</t>
  </si>
  <si>
    <t>MANIZALES</t>
  </si>
  <si>
    <t>MANIZALES - LA NUBIA</t>
  </si>
  <si>
    <t>CAREPA</t>
  </si>
  <si>
    <t>ANTONIO ROLDAN BETANCOURT</t>
  </si>
  <si>
    <t>VILLAVICENCIO</t>
  </si>
  <si>
    <t>VANGUARDIA</t>
  </si>
  <si>
    <t>IBAGUE</t>
  </si>
  <si>
    <t>IBAGUE - PERALES</t>
  </si>
  <si>
    <t>BARRANCABERMEJA</t>
  </si>
  <si>
    <t>BARRANCABERMEJA-YARIGUIES</t>
  </si>
  <si>
    <t>RIOHACHA</t>
  </si>
  <si>
    <t>RIOHACHA-ALMIRANTE PADILLA</t>
  </si>
  <si>
    <t>POPAYAN</t>
  </si>
  <si>
    <t>POPAYAN - GMOLEON VALENCIA</t>
  </si>
  <si>
    <t>TUMACO</t>
  </si>
  <si>
    <t>TUMACO - LA FLORIDA</t>
  </si>
  <si>
    <t>ARAUCA - MUNICIPIO</t>
  </si>
  <si>
    <t>ARAUCA - SANTIAGO PEREZ QUIROZ</t>
  </si>
  <si>
    <t>FLORENCIA</t>
  </si>
  <si>
    <t>GUSTAVO ARTUNDUAGA PAREDES</t>
  </si>
  <si>
    <t>LA MACARENA</t>
  </si>
  <si>
    <t>LA MACARENA - META</t>
  </si>
  <si>
    <t>COROZAL</t>
  </si>
  <si>
    <t>COROZAL - LAS BRUJAS</t>
  </si>
  <si>
    <t>BAHIA SOLANO</t>
  </si>
  <si>
    <t>BAHIA SOLANO - JOSE C. MUTIS</t>
  </si>
  <si>
    <t>PUERTO ASIS</t>
  </si>
  <si>
    <t>PUERTO ASIS - 3 DE MAYO</t>
  </si>
  <si>
    <t>MAICAO</t>
  </si>
  <si>
    <t>JORGE ISAACS (ANTES LA MINA)</t>
  </si>
  <si>
    <t>PUERTO GAITAN</t>
  </si>
  <si>
    <t>MORELIA</t>
  </si>
  <si>
    <t>PROVIDENCIA</t>
  </si>
  <si>
    <t>PROVIDENCIA- EL EMBRUJO</t>
  </si>
  <si>
    <t>CAUCASIA</t>
  </si>
  <si>
    <t>CAUCASIA- JUAN H. WHITE</t>
  </si>
  <si>
    <t>GUAPI</t>
  </si>
  <si>
    <t>GUAPI - JUAN CASIANO</t>
  </si>
  <si>
    <t>NUQUI</t>
  </si>
  <si>
    <t>NUQUI - REYES MURILLO</t>
  </si>
  <si>
    <t>PUERTO INIRIDA</t>
  </si>
  <si>
    <t>PUERTO INIRIDA - CESAR GAVIRIA TRUJ</t>
  </si>
  <si>
    <t>MITU</t>
  </si>
  <si>
    <t>PUERTO CARRENO</t>
  </si>
  <si>
    <t>CARREÑO-GERMAN OLANO</t>
  </si>
  <si>
    <t>VILLA GARZON</t>
  </si>
  <si>
    <t>SARAVENA-COLONIZADORES</t>
  </si>
  <si>
    <t>SAN JOSE DEL GUAVIARE</t>
  </si>
  <si>
    <t>CUMARIBO</t>
  </si>
  <si>
    <t>URIBIA</t>
  </si>
  <si>
    <t>PUERTO BOLIVAR - PORTETE</t>
  </si>
  <si>
    <t>BUENAVENTURA</t>
  </si>
  <si>
    <t>BUENAVENTURA - GERARDO TOBAR LOPEZ</t>
  </si>
  <si>
    <t>PUERTO LEGUIZAMO</t>
  </si>
  <si>
    <t>PITALITO</t>
  </si>
  <si>
    <t>PITALITO -CONTADOR</t>
  </si>
  <si>
    <t>EL BAGRE</t>
  </si>
  <si>
    <t>ACANDI</t>
  </si>
  <si>
    <t>TIMBIQUI</t>
  </si>
  <si>
    <t>LOMA DE CHIRIGUANA</t>
  </si>
  <si>
    <t>CALENTURITAS</t>
  </si>
  <si>
    <t>CARTAGENA - RAFAEL NUÑEZ</t>
  </si>
  <si>
    <t>GUAINIA (BARRANCO MINAS)</t>
  </si>
  <si>
    <t>BARRANCO MINAS</t>
  </si>
  <si>
    <t>TARAIRA</t>
  </si>
  <si>
    <t>MIRAFLORES - GUAVIARE</t>
  </si>
  <si>
    <t>MIRAFLORES</t>
  </si>
  <si>
    <t>LA PEDRERA</t>
  </si>
  <si>
    <t>CARURU</t>
  </si>
  <si>
    <t>FLANDES</t>
  </si>
  <si>
    <t>GIRARDOT SANTIAGO VILA</t>
  </si>
  <si>
    <t>MONFORT</t>
  </si>
  <si>
    <t>TIQUIE</t>
  </si>
  <si>
    <t>ARARACUARA</t>
  </si>
  <si>
    <t>TARAPACA</t>
  </si>
  <si>
    <t>MELGAR</t>
  </si>
  <si>
    <t>TOLEMAIDA</t>
  </si>
  <si>
    <t>SOLANO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</si>
</sst>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6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6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</fills>
  <borders count="2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742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24" fillId="36" borderId="37" xfId="64" applyNumberFormat="1" applyFont="1" applyFill="1" applyBorder="1">
      <alignment/>
      <protection/>
    </xf>
    <xf numFmtId="3" fontId="24" fillId="36" borderId="38" xfId="64" applyNumberFormat="1" applyFont="1" applyFill="1" applyBorder="1">
      <alignment/>
      <protection/>
    </xf>
    <xf numFmtId="3" fontId="24" fillId="36" borderId="39" xfId="64" applyNumberFormat="1" applyFont="1" applyFill="1" applyBorder="1">
      <alignment/>
      <protection/>
    </xf>
    <xf numFmtId="10" fontId="24" fillId="36" borderId="40" xfId="64" applyNumberFormat="1" applyFont="1" applyFill="1" applyBorder="1">
      <alignment/>
      <protection/>
    </xf>
    <xf numFmtId="3" fontId="24" fillId="36" borderId="41" xfId="64" applyNumberFormat="1" applyFont="1" applyFill="1" applyBorder="1">
      <alignment/>
      <protection/>
    </xf>
    <xf numFmtId="3" fontId="24" fillId="36" borderId="42" xfId="64" applyNumberFormat="1" applyFont="1" applyFill="1" applyBorder="1">
      <alignment/>
      <protection/>
    </xf>
    <xf numFmtId="0" fontId="24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37" xfId="64" applyNumberFormat="1" applyFont="1" applyFill="1" applyBorder="1">
      <alignment/>
      <protection/>
    </xf>
    <xf numFmtId="3" fontId="26" fillId="37" borderId="38" xfId="64" applyNumberFormat="1" applyFont="1" applyFill="1" applyBorder="1">
      <alignment/>
      <protection/>
    </xf>
    <xf numFmtId="3" fontId="26" fillId="37" borderId="39" xfId="64" applyNumberFormat="1" applyFont="1" applyFill="1" applyBorder="1">
      <alignment/>
      <protection/>
    </xf>
    <xf numFmtId="10" fontId="26" fillId="37" borderId="40" xfId="64" applyNumberFormat="1" applyFont="1" applyFill="1" applyBorder="1">
      <alignment/>
      <protection/>
    </xf>
    <xf numFmtId="0" fontId="26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46" xfId="58" applyNumberFormat="1" applyFont="1" applyFill="1" applyBorder="1" applyAlignment="1">
      <alignment horizontal="right" vertical="center"/>
      <protection/>
    </xf>
    <xf numFmtId="3" fontId="27" fillId="36" borderId="47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50" xfId="58" applyNumberFormat="1" applyFont="1" applyFill="1" applyBorder="1" applyAlignment="1">
      <alignment vertical="center"/>
      <protection/>
    </xf>
    <xf numFmtId="181" fontId="27" fillId="36" borderId="51" xfId="58" applyNumberFormat="1" applyFont="1" applyFill="1" applyBorder="1" applyAlignment="1">
      <alignment vertical="center"/>
      <protection/>
    </xf>
    <xf numFmtId="3" fontId="27" fillId="36" borderId="52" xfId="58" applyNumberFormat="1" applyFont="1" applyFill="1" applyBorder="1" applyAlignment="1">
      <alignment vertical="center"/>
      <protection/>
    </xf>
    <xf numFmtId="10" fontId="27" fillId="36" borderId="51" xfId="58" applyNumberFormat="1" applyFont="1" applyFill="1" applyBorder="1" applyAlignment="1">
      <alignment horizontal="right"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59" xfId="58" applyNumberFormat="1" applyFont="1" applyFill="1" applyBorder="1" applyAlignment="1">
      <alignment horizontal="right"/>
      <protection/>
    </xf>
    <xf numFmtId="3" fontId="12" fillId="38" borderId="60" xfId="58" applyNumberFormat="1" applyFont="1" applyFill="1" applyBorder="1">
      <alignment/>
      <protection/>
    </xf>
    <xf numFmtId="3" fontId="12" fillId="38" borderId="61" xfId="58" applyNumberFormat="1" applyFont="1" applyFill="1" applyBorder="1">
      <alignment/>
      <protection/>
    </xf>
    <xf numFmtId="3" fontId="12" fillId="38" borderId="62" xfId="58" applyNumberFormat="1" applyFont="1" applyFill="1" applyBorder="1">
      <alignment/>
      <protection/>
    </xf>
    <xf numFmtId="10" fontId="12" fillId="38" borderId="63" xfId="58" applyNumberFormat="1" applyFont="1" applyFill="1" applyBorder="1">
      <alignment/>
      <protection/>
    </xf>
    <xf numFmtId="10" fontId="12" fillId="38" borderId="63" xfId="58" applyNumberFormat="1" applyFont="1" applyFill="1" applyBorder="1" applyAlignment="1">
      <alignment horizontal="right"/>
      <protection/>
    </xf>
    <xf numFmtId="0" fontId="12" fillId="38" borderId="64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3" fontId="12" fillId="38" borderId="67" xfId="58" applyNumberFormat="1" applyFont="1" applyFill="1" applyBorder="1" applyAlignment="1">
      <alignment vertical="center"/>
      <protection/>
    </xf>
    <xf numFmtId="3" fontId="12" fillId="38" borderId="68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horizontal="right" vertical="center"/>
      <protection/>
    </xf>
    <xf numFmtId="0" fontId="12" fillId="38" borderId="70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6" borderId="71" xfId="58" applyNumberFormat="1" applyFont="1" applyFill="1" applyBorder="1" applyAlignment="1">
      <alignment horizontal="right"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74" xfId="58" applyNumberFormat="1" applyFont="1" applyFill="1" applyBorder="1" applyAlignment="1">
      <alignment vertical="center"/>
      <protection/>
    </xf>
    <xf numFmtId="9" fontId="26" fillId="36" borderId="75" xfId="58" applyNumberFormat="1" applyFont="1" applyFill="1" applyBorder="1" applyAlignment="1">
      <alignment vertical="center"/>
      <protection/>
    </xf>
    <xf numFmtId="0" fontId="26" fillId="36" borderId="7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9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3" fontId="6" fillId="38" borderId="61" xfId="58" applyNumberFormat="1" applyFont="1" applyFill="1" applyBorder="1">
      <alignment/>
      <protection/>
    </xf>
    <xf numFmtId="3" fontId="6" fillId="38" borderId="62" xfId="58" applyNumberFormat="1" applyFont="1" applyFill="1" applyBorder="1">
      <alignment/>
      <protection/>
    </xf>
    <xf numFmtId="10" fontId="6" fillId="38" borderId="63" xfId="58" applyNumberFormat="1" applyFont="1" applyFill="1" applyBorder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0" fontId="6" fillId="38" borderId="64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5" xfId="58" applyNumberFormat="1" applyFont="1" applyFill="1" applyBorder="1" applyAlignment="1">
      <alignment horizontal="right"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3" fontId="6" fillId="38" borderId="67" xfId="58" applyNumberFormat="1" applyFont="1" applyFill="1" applyBorder="1">
      <alignment/>
      <protection/>
    </xf>
    <xf numFmtId="3" fontId="6" fillId="38" borderId="68" xfId="58" applyNumberFormat="1" applyFont="1" applyFill="1" applyBorder="1">
      <alignment/>
      <protection/>
    </xf>
    <xf numFmtId="10" fontId="6" fillId="38" borderId="69" xfId="58" applyNumberFormat="1" applyFont="1" applyFill="1" applyBorder="1">
      <alignment/>
      <protection/>
    </xf>
    <xf numFmtId="10" fontId="6" fillId="38" borderId="69" xfId="58" applyNumberFormat="1" applyFont="1" applyFill="1" applyBorder="1" applyAlignment="1">
      <alignment horizontal="right"/>
      <protection/>
    </xf>
    <xf numFmtId="0" fontId="6" fillId="38" borderId="70" xfId="58" applyFont="1" applyFill="1" applyBorder="1">
      <alignment/>
      <protection/>
    </xf>
    <xf numFmtId="10" fontId="27" fillId="8" borderId="71" xfId="58" applyNumberFormat="1" applyFont="1" applyFill="1" applyBorder="1" applyAlignment="1">
      <alignment horizontal="right" vertical="center"/>
      <protection/>
    </xf>
    <xf numFmtId="3" fontId="27" fillId="8" borderId="81" xfId="58" applyNumberFormat="1" applyFont="1" applyFill="1" applyBorder="1" applyAlignment="1">
      <alignment vertical="center"/>
      <protection/>
    </xf>
    <xf numFmtId="3" fontId="27" fillId="8" borderId="82" xfId="58" applyNumberFormat="1" applyFont="1" applyFill="1" applyBorder="1" applyAlignment="1">
      <alignment vertical="center"/>
      <protection/>
    </xf>
    <xf numFmtId="3" fontId="27" fillId="8" borderId="8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84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horizontal="right" vertical="center"/>
      <protection/>
    </xf>
    <xf numFmtId="0" fontId="27" fillId="8" borderId="86" xfId="58" applyNumberFormat="1" applyFont="1" applyFill="1" applyBorder="1" applyAlignment="1">
      <alignment vertical="center"/>
      <protection/>
    </xf>
    <xf numFmtId="0" fontId="27" fillId="37" borderId="86" xfId="58" applyNumberFormat="1" applyFont="1" applyFill="1" applyBorder="1" applyAlignment="1">
      <alignment vertical="center"/>
      <protection/>
    </xf>
    <xf numFmtId="3" fontId="12" fillId="38" borderId="80" xfId="58" applyNumberFormat="1" applyFont="1" applyFill="1" applyBorder="1" applyAlignment="1">
      <alignment vertical="center"/>
      <protection/>
    </xf>
    <xf numFmtId="10" fontId="12" fillId="38" borderId="87" xfId="58" applyNumberFormat="1" applyFont="1" applyFill="1" applyBorder="1" applyAlignment="1">
      <alignment horizontal="right" vertical="center"/>
      <protection/>
    </xf>
    <xf numFmtId="3" fontId="12" fillId="38" borderId="88" xfId="58" applyNumberFormat="1" applyFont="1" applyFill="1" applyBorder="1" applyAlignment="1">
      <alignment vertical="center"/>
      <protection/>
    </xf>
    <xf numFmtId="3" fontId="12" fillId="38" borderId="89" xfId="58" applyNumberFormat="1" applyFont="1" applyFill="1" applyBorder="1" applyAlignment="1">
      <alignment vertical="center"/>
      <protection/>
    </xf>
    <xf numFmtId="3" fontId="12" fillId="38" borderId="90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0" fontId="12" fillId="38" borderId="92" xfId="58" applyFont="1" applyFill="1" applyBorder="1" applyAlignment="1">
      <alignment vertical="center"/>
      <protection/>
    </xf>
    <xf numFmtId="10" fontId="26" fillId="36" borderId="93" xfId="58" applyNumberFormat="1" applyFont="1" applyFill="1" applyBorder="1" applyAlignment="1">
      <alignment horizontal="right" vertical="center"/>
      <protection/>
    </xf>
    <xf numFmtId="3" fontId="26" fillId="36" borderId="49" xfId="58" applyNumberFormat="1" applyFont="1" applyFill="1" applyBorder="1" applyAlignment="1">
      <alignment vertical="center"/>
      <protection/>
    </xf>
    <xf numFmtId="3" fontId="26" fillId="36" borderId="48" xfId="58" applyNumberFormat="1" applyFont="1" applyFill="1" applyBorder="1" applyAlignment="1">
      <alignment vertical="center"/>
      <protection/>
    </xf>
    <xf numFmtId="3" fontId="26" fillId="36" borderId="53" xfId="58" applyNumberFormat="1" applyFont="1" applyFill="1" applyBorder="1" applyAlignment="1">
      <alignment vertical="center"/>
      <protection/>
    </xf>
    <xf numFmtId="181" fontId="26" fillId="36" borderId="94" xfId="58" applyNumberFormat="1" applyFont="1" applyFill="1" applyBorder="1" applyAlignment="1">
      <alignment vertical="center"/>
      <protection/>
    </xf>
    <xf numFmtId="0" fontId="26" fillId="36" borderId="54" xfId="58" applyNumberFormat="1" applyFont="1" applyFill="1" applyBorder="1" applyAlignment="1">
      <alignment vertical="center"/>
      <protection/>
    </xf>
    <xf numFmtId="10" fontId="27" fillId="36" borderId="71" xfId="58" applyNumberFormat="1" applyFont="1" applyFill="1" applyBorder="1" applyAlignment="1">
      <alignment horizontal="right"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3" fontId="27" fillId="36" borderId="8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3" fontId="12" fillId="38" borderId="62" xfId="58" applyNumberFormat="1" applyFont="1" applyFill="1" applyBorder="1" applyAlignment="1">
      <alignment vertical="center"/>
      <protection/>
    </xf>
    <xf numFmtId="10" fontId="12" fillId="38" borderId="63" xfId="58" applyNumberFormat="1" applyFont="1" applyFill="1" applyBorder="1" applyAlignment="1">
      <alignment vertical="center"/>
      <protection/>
    </xf>
    <xf numFmtId="0" fontId="12" fillId="38" borderId="64" xfId="58" applyFont="1" applyFill="1" applyBorder="1" applyAlignment="1">
      <alignment vertical="center"/>
      <protection/>
    </xf>
    <xf numFmtId="181" fontId="27" fillId="36" borderId="8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17" fontId="36" fillId="0" borderId="0" xfId="57" applyNumberFormat="1" applyFont="1" applyFill="1">
      <alignment/>
      <protection/>
    </xf>
    <xf numFmtId="0" fontId="39" fillId="36" borderId="95" xfId="57" applyFont="1" applyFill="1" applyBorder="1">
      <alignment/>
      <protection/>
    </xf>
    <xf numFmtId="0" fontId="40" fillId="36" borderId="96" xfId="46" applyFont="1" applyFill="1" applyBorder="1" applyAlignment="1" applyProtection="1">
      <alignment horizontal="left" indent="1"/>
      <protection/>
    </xf>
    <xf numFmtId="0" fontId="39" fillId="36" borderId="97" xfId="57" applyFont="1" applyFill="1" applyBorder="1">
      <alignment/>
      <protection/>
    </xf>
    <xf numFmtId="0" fontId="40" fillId="36" borderId="98" xfId="46" applyFont="1" applyFill="1" applyBorder="1" applyAlignment="1" applyProtection="1">
      <alignment horizontal="left" indent="1"/>
      <protection/>
    </xf>
    <xf numFmtId="0" fontId="40" fillId="36" borderId="87" xfId="46" applyFont="1" applyFill="1" applyBorder="1" applyAlignment="1" applyProtection="1">
      <alignment horizontal="left" indent="1"/>
      <protection/>
    </xf>
    <xf numFmtId="0" fontId="110" fillId="7" borderId="99" xfId="60" applyFont="1" applyFill="1" applyBorder="1">
      <alignment/>
      <protection/>
    </xf>
    <xf numFmtId="0" fontId="110" fillId="7" borderId="0" xfId="60" applyFont="1" applyFill="1">
      <alignment/>
      <protection/>
    </xf>
    <xf numFmtId="0" fontId="111" fillId="7" borderId="100" xfId="60" applyFont="1" applyFill="1" applyBorder="1" applyAlignment="1">
      <alignment/>
      <protection/>
    </xf>
    <xf numFmtId="0" fontId="112" fillId="7" borderId="81" xfId="60" applyFont="1" applyFill="1" applyBorder="1" applyAlignment="1">
      <alignment/>
      <protection/>
    </xf>
    <xf numFmtId="0" fontId="113" fillId="7" borderId="100" xfId="60" applyFont="1" applyFill="1" applyBorder="1" applyAlignment="1">
      <alignment/>
      <protection/>
    </xf>
    <xf numFmtId="0" fontId="114" fillId="7" borderId="81" xfId="60" applyFont="1" applyFill="1" applyBorder="1" applyAlignment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 applyAlignment="1">
      <alignment horizontal="left" indent="1"/>
      <protection/>
    </xf>
    <xf numFmtId="37" fontId="118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27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01" xfId="58" applyNumberFormat="1" applyFont="1" applyFill="1" applyBorder="1" applyAlignment="1">
      <alignment horizontal="center" vertical="center" wrapText="1"/>
      <protection/>
    </xf>
    <xf numFmtId="37" fontId="119" fillId="7" borderId="0" xfId="62" applyFont="1" applyFill="1" applyAlignment="1">
      <alignment horizontal="left" indent="1"/>
      <protection/>
    </xf>
    <xf numFmtId="37" fontId="120" fillId="7" borderId="0" xfId="62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46" applyFont="1" applyFill="1" applyAlignment="1" applyProtection="1">
      <alignment/>
      <protection/>
    </xf>
    <xf numFmtId="37" fontId="43" fillId="0" borderId="0" xfId="61" applyFont="1">
      <alignment/>
      <protection/>
    </xf>
    <xf numFmtId="10" fontId="14" fillId="38" borderId="65" xfId="58" applyNumberFormat="1" applyFont="1" applyFill="1" applyBorder="1" applyAlignment="1">
      <alignment horizontal="right"/>
      <protection/>
    </xf>
    <xf numFmtId="0" fontId="126" fillId="33" borderId="0" xfId="0" applyFont="1" applyFill="1" applyAlignment="1">
      <alignment vertical="center"/>
    </xf>
    <xf numFmtId="3" fontId="6" fillId="36" borderId="102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27" fillId="0" borderId="0" xfId="61" applyFont="1">
      <alignment/>
      <protection/>
    </xf>
    <xf numFmtId="10" fontId="27" fillId="36" borderId="100" xfId="58" applyNumberFormat="1" applyFont="1" applyFill="1" applyBorder="1" applyAlignment="1">
      <alignment horizontal="right" vertical="center"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10" fontId="12" fillId="38" borderId="61" xfId="58" applyNumberFormat="1" applyFont="1" applyFill="1" applyBorder="1" applyAlignment="1">
      <alignment horizontal="right" vertical="center"/>
      <protection/>
    </xf>
    <xf numFmtId="3" fontId="27" fillId="36" borderId="103" xfId="58" applyNumberFormat="1" applyFont="1" applyFill="1" applyBorder="1" applyAlignment="1">
      <alignment vertical="center"/>
      <protection/>
    </xf>
    <xf numFmtId="3" fontId="12" fillId="38" borderId="104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28" fillId="0" borderId="0" xfId="61" applyFont="1">
      <alignment/>
      <protection/>
    </xf>
    <xf numFmtId="37" fontId="13" fillId="35" borderId="59" xfId="61" applyFont="1" applyFill="1" applyBorder="1" applyAlignment="1" applyProtection="1">
      <alignment horizontal="center"/>
      <protection/>
    </xf>
    <xf numFmtId="37" fontId="3" fillId="0" borderId="71" xfId="61" applyFont="1" applyFill="1" applyBorder="1" applyProtection="1">
      <alignment/>
      <protection/>
    </xf>
    <xf numFmtId="37" fontId="3" fillId="0" borderId="105" xfId="61" applyFont="1" applyFill="1" applyBorder="1" applyProtection="1">
      <alignment/>
      <protection/>
    </xf>
    <xf numFmtId="3" fontId="3" fillId="0" borderId="71" xfId="61" applyNumberFormat="1" applyFont="1" applyFill="1" applyBorder="1" applyAlignment="1">
      <alignment horizontal="right"/>
      <protection/>
    </xf>
    <xf numFmtId="3" fontId="3" fillId="0" borderId="106" xfId="61" applyNumberFormat="1" applyFont="1" applyFill="1" applyBorder="1" applyAlignment="1">
      <alignment horizontal="right"/>
      <protection/>
    </xf>
    <xf numFmtId="2" fontId="6" fillId="0" borderId="106" xfId="61" applyNumberFormat="1" applyFont="1" applyFill="1" applyBorder="1" applyAlignment="1" applyProtection="1">
      <alignment horizontal="right" indent="1"/>
      <protection/>
    </xf>
    <xf numFmtId="2" fontId="6" fillId="0" borderId="71" xfId="61" applyNumberFormat="1" applyFont="1" applyFill="1" applyBorder="1" applyAlignment="1" applyProtection="1">
      <alignment horizontal="right" indent="1"/>
      <protection/>
    </xf>
    <xf numFmtId="2" fontId="6" fillId="0" borderId="107" xfId="61" applyNumberFormat="1" applyFont="1" applyFill="1" applyBorder="1" applyAlignment="1" applyProtection="1">
      <alignment horizontal="center"/>
      <protection/>
    </xf>
    <xf numFmtId="37" fontId="129" fillId="0" borderId="0" xfId="61" applyFont="1">
      <alignment/>
      <protection/>
    </xf>
    <xf numFmtId="181" fontId="27" fillId="36" borderId="100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7" borderId="8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83" xfId="58" applyNumberFormat="1" applyFont="1" applyFill="1" applyBorder="1" applyAlignment="1">
      <alignment vertical="center"/>
      <protection/>
    </xf>
    <xf numFmtId="181" fontId="27" fillId="37" borderId="85" xfId="58" applyNumberFormat="1" applyFont="1" applyFill="1" applyBorder="1" applyAlignment="1">
      <alignment vertical="center"/>
      <protection/>
    </xf>
    <xf numFmtId="10" fontId="27" fillId="37" borderId="71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08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09" xfId="61" applyNumberFormat="1" applyFont="1" applyFill="1" applyBorder="1">
      <alignment/>
      <protection/>
    </xf>
    <xf numFmtId="3" fontId="3" fillId="0" borderId="109" xfId="61" applyNumberFormat="1" applyFont="1" applyFill="1" applyBorder="1" applyAlignment="1">
      <alignment horizontal="right"/>
      <protection/>
    </xf>
    <xf numFmtId="37" fontId="3" fillId="0" borderId="102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09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96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71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30" fillId="39" borderId="110" xfId="47" applyNumberFormat="1" applyFont="1" applyFill="1" applyBorder="1" applyAlignment="1">
      <alignment/>
    </xf>
    <xf numFmtId="37" fontId="42" fillId="39" borderId="111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12" xfId="61" applyFont="1" applyFill="1" applyBorder="1" applyAlignment="1" applyProtection="1">
      <alignment horizontal="center"/>
      <protection/>
    </xf>
    <xf numFmtId="10" fontId="26" fillId="36" borderId="113" xfId="58" applyNumberFormat="1" applyFont="1" applyFill="1" applyBorder="1" applyAlignment="1">
      <alignment horizontal="right" vertical="center"/>
      <protection/>
    </xf>
    <xf numFmtId="37" fontId="32" fillId="39" borderId="111" xfId="47" applyNumberFormat="1" applyFont="1" applyFill="1" applyBorder="1" applyAlignment="1">
      <alignment/>
    </xf>
    <xf numFmtId="37" fontId="32" fillId="39" borderId="110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2" fillId="0" borderId="0" xfId="61" applyFont="1" applyFill="1" applyBorder="1" applyAlignment="1" applyProtection="1">
      <alignment horizontal="left"/>
      <protection/>
    </xf>
    <xf numFmtId="37" fontId="131" fillId="0" borderId="25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 vertical="center"/>
      <protection/>
    </xf>
    <xf numFmtId="37" fontId="133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14" xfId="58" applyFont="1" applyFill="1" applyBorder="1">
      <alignment/>
      <protection/>
    </xf>
    <xf numFmtId="3" fontId="3" fillId="0" borderId="115" xfId="58" applyNumberFormat="1" applyFont="1" applyFill="1" applyBorder="1">
      <alignment/>
      <protection/>
    </xf>
    <xf numFmtId="3" fontId="3" fillId="0" borderId="116" xfId="58" applyNumberFormat="1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10" fontId="3" fillId="0" borderId="118" xfId="58" applyNumberFormat="1" applyFont="1" applyFill="1" applyBorder="1">
      <alignment/>
      <protection/>
    </xf>
    <xf numFmtId="10" fontId="3" fillId="0" borderId="118" xfId="58" applyNumberFormat="1" applyFont="1" applyFill="1" applyBorder="1" applyAlignment="1">
      <alignment horizontal="right"/>
      <protection/>
    </xf>
    <xf numFmtId="10" fontId="3" fillId="0" borderId="119" xfId="58" applyNumberFormat="1" applyFont="1" applyFill="1" applyBorder="1" applyAlignment="1">
      <alignment horizontal="right"/>
      <protection/>
    </xf>
    <xf numFmtId="0" fontId="3" fillId="0" borderId="120" xfId="58" applyFont="1" applyFill="1" applyBorder="1">
      <alignment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10" fontId="3" fillId="0" borderId="125" xfId="58" applyNumberFormat="1" applyFont="1" applyFill="1" applyBorder="1" applyAlignment="1">
      <alignment horizontal="right"/>
      <protection/>
    </xf>
    <xf numFmtId="0" fontId="3" fillId="0" borderId="126" xfId="58" applyFont="1" applyFill="1" applyBorder="1">
      <alignment/>
      <protection/>
    </xf>
    <xf numFmtId="3" fontId="3" fillId="0" borderId="127" xfId="58" applyNumberFormat="1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10" fontId="3" fillId="0" borderId="130" xfId="58" applyNumberFormat="1" applyFont="1" applyFill="1" applyBorder="1">
      <alignment/>
      <protection/>
    </xf>
    <xf numFmtId="10" fontId="3" fillId="0" borderId="130" xfId="58" applyNumberFormat="1" applyFont="1" applyFill="1" applyBorder="1" applyAlignment="1">
      <alignment horizontal="right"/>
      <protection/>
    </xf>
    <xf numFmtId="10" fontId="3" fillId="0" borderId="131" xfId="58" applyNumberFormat="1" applyFont="1" applyFill="1" applyBorder="1" applyAlignment="1">
      <alignment horizontal="right"/>
      <protection/>
    </xf>
    <xf numFmtId="3" fontId="3" fillId="0" borderId="132" xfId="58" applyNumberFormat="1" applyFont="1" applyFill="1" applyBorder="1">
      <alignment/>
      <protection/>
    </xf>
    <xf numFmtId="3" fontId="3" fillId="0" borderId="133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3" fontId="3" fillId="0" borderId="135" xfId="58" applyNumberFormat="1" applyFont="1" applyFill="1" applyBorder="1">
      <alignment/>
      <protection/>
    </xf>
    <xf numFmtId="3" fontId="3" fillId="0" borderId="136" xfId="58" applyNumberFormat="1" applyFont="1" applyFill="1" applyBorder="1">
      <alignment/>
      <protection/>
    </xf>
    <xf numFmtId="10" fontId="6" fillId="0" borderId="118" xfId="58" applyNumberFormat="1" applyFont="1" applyFill="1" applyBorder="1" applyAlignment="1">
      <alignment horizontal="right"/>
      <protection/>
    </xf>
    <xf numFmtId="3" fontId="3" fillId="0" borderId="137" xfId="58" applyNumberFormat="1" applyFont="1" applyFill="1" applyBorder="1">
      <alignment/>
      <protection/>
    </xf>
    <xf numFmtId="3" fontId="3" fillId="0" borderId="138" xfId="58" applyNumberFormat="1" applyFont="1" applyFill="1" applyBorder="1">
      <alignment/>
      <protection/>
    </xf>
    <xf numFmtId="10" fontId="6" fillId="0" borderId="124" xfId="58" applyNumberFormat="1" applyFont="1" applyFill="1" applyBorder="1" applyAlignment="1">
      <alignment horizontal="right"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6" fillId="0" borderId="130" xfId="58" applyNumberFormat="1" applyFont="1" applyFill="1" applyBorder="1" applyAlignment="1">
      <alignment horizontal="right"/>
      <protection/>
    </xf>
    <xf numFmtId="10" fontId="3" fillId="0" borderId="116" xfId="58" applyNumberFormat="1" applyFont="1" applyFill="1" applyBorder="1" applyAlignment="1">
      <alignment horizontal="right"/>
      <protection/>
    </xf>
    <xf numFmtId="3" fontId="3" fillId="0" borderId="141" xfId="58" applyNumberFormat="1" applyFont="1" applyFill="1" applyBorder="1">
      <alignment/>
      <protection/>
    </xf>
    <xf numFmtId="10" fontId="3" fillId="0" borderId="116" xfId="58" applyNumberFormat="1" applyFont="1" applyFill="1" applyBorder="1">
      <alignment/>
      <protection/>
    </xf>
    <xf numFmtId="10" fontId="3" fillId="0" borderId="122" xfId="58" applyNumberFormat="1" applyFont="1" applyFill="1" applyBorder="1" applyAlignment="1">
      <alignment horizontal="right"/>
      <protection/>
    </xf>
    <xf numFmtId="3" fontId="3" fillId="0" borderId="142" xfId="58" applyNumberFormat="1" applyFont="1" applyFill="1" applyBorder="1">
      <alignment/>
      <protection/>
    </xf>
    <xf numFmtId="10" fontId="3" fillId="0" borderId="122" xfId="58" applyNumberFormat="1" applyFont="1" applyFill="1" applyBorder="1">
      <alignment/>
      <protection/>
    </xf>
    <xf numFmtId="10" fontId="3" fillId="0" borderId="128" xfId="58" applyNumberFormat="1" applyFont="1" applyFill="1" applyBorder="1" applyAlignment="1">
      <alignment horizontal="right"/>
      <protection/>
    </xf>
    <xf numFmtId="3" fontId="3" fillId="0" borderId="143" xfId="58" applyNumberFormat="1" applyFont="1" applyFill="1" applyBorder="1">
      <alignment/>
      <protection/>
    </xf>
    <xf numFmtId="10" fontId="3" fillId="0" borderId="128" xfId="58" applyNumberFormat="1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12" fillId="0" borderId="144" xfId="58" applyNumberFormat="1" applyFont="1" applyFill="1" applyBorder="1">
      <alignment/>
      <protection/>
    </xf>
    <xf numFmtId="10" fontId="6" fillId="0" borderId="145" xfId="58" applyNumberFormat="1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10" fontId="6" fillId="0" borderId="145" xfId="58" applyNumberFormat="1" applyFont="1" applyFill="1" applyBorder="1" applyAlignment="1">
      <alignment horizontal="right"/>
      <protection/>
    </xf>
    <xf numFmtId="10" fontId="6" fillId="0" borderId="146" xfId="58" applyNumberFormat="1" applyFont="1" applyFill="1" applyBorder="1" applyAlignment="1">
      <alignment horizontal="right"/>
      <protection/>
    </xf>
    <xf numFmtId="0" fontId="6" fillId="0" borderId="147" xfId="58" applyFont="1" applyFill="1" applyBorder="1">
      <alignment/>
      <protection/>
    </xf>
    <xf numFmtId="0" fontId="6" fillId="0" borderId="148" xfId="58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12" fillId="0" borderId="152" xfId="58" applyNumberFormat="1" applyFont="1" applyFill="1" applyBorder="1">
      <alignment/>
      <protection/>
    </xf>
    <xf numFmtId="10" fontId="6" fillId="0" borderId="153" xfId="58" applyNumberFormat="1" applyFont="1" applyFill="1" applyBorder="1">
      <alignment/>
      <protection/>
    </xf>
    <xf numFmtId="3" fontId="6" fillId="0" borderId="154" xfId="58" applyNumberFormat="1" applyFont="1" applyFill="1" applyBorder="1">
      <alignment/>
      <protection/>
    </xf>
    <xf numFmtId="10" fontId="6" fillId="0" borderId="153" xfId="58" applyNumberFormat="1" applyFont="1" applyFill="1" applyBorder="1" applyAlignment="1">
      <alignment horizontal="right"/>
      <protection/>
    </xf>
    <xf numFmtId="10" fontId="6" fillId="0" borderId="155" xfId="58" applyNumberFormat="1" applyFont="1" applyFill="1" applyBorder="1" applyAlignment="1">
      <alignment horizontal="right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12" fillId="0" borderId="161" xfId="58" applyNumberFormat="1" applyFont="1" applyFill="1" applyBorder="1">
      <alignment/>
      <protection/>
    </xf>
    <xf numFmtId="10" fontId="6" fillId="0" borderId="162" xfId="58" applyNumberFormat="1" applyFont="1" applyFill="1" applyBorder="1">
      <alignment/>
      <protection/>
    </xf>
    <xf numFmtId="3" fontId="6" fillId="0" borderId="163" xfId="58" applyNumberFormat="1" applyFont="1" applyFill="1" applyBorder="1">
      <alignment/>
      <protection/>
    </xf>
    <xf numFmtId="10" fontId="6" fillId="0" borderId="162" xfId="58" applyNumberFormat="1" applyFont="1" applyFill="1" applyBorder="1" applyAlignment="1">
      <alignment horizontal="right"/>
      <protection/>
    </xf>
    <xf numFmtId="10" fontId="6" fillId="0" borderId="164" xfId="58" applyNumberFormat="1" applyFont="1" applyFill="1" applyBorder="1" applyAlignment="1">
      <alignment horizontal="right"/>
      <protection/>
    </xf>
    <xf numFmtId="0" fontId="6" fillId="0" borderId="165" xfId="58" applyFont="1" applyFill="1" applyBorder="1">
      <alignment/>
      <protection/>
    </xf>
    <xf numFmtId="0" fontId="6" fillId="0" borderId="166" xfId="58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6" fillId="0" borderId="168" xfId="58" applyNumberFormat="1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3" fontId="12" fillId="0" borderId="170" xfId="58" applyNumberFormat="1" applyFont="1" applyFill="1" applyBorder="1">
      <alignment/>
      <protection/>
    </xf>
    <xf numFmtId="10" fontId="6" fillId="0" borderId="171" xfId="58" applyNumberFormat="1" applyFont="1" applyFill="1" applyBorder="1">
      <alignment/>
      <protection/>
    </xf>
    <xf numFmtId="3" fontId="6" fillId="0" borderId="172" xfId="58" applyNumberFormat="1" applyFont="1" applyFill="1" applyBorder="1">
      <alignment/>
      <protection/>
    </xf>
    <xf numFmtId="10" fontId="6" fillId="0" borderId="171" xfId="58" applyNumberFormat="1" applyFont="1" applyFill="1" applyBorder="1" applyAlignment="1">
      <alignment horizontal="right"/>
      <protection/>
    </xf>
    <xf numFmtId="10" fontId="6" fillId="0" borderId="173" xfId="58" applyNumberFormat="1" applyFont="1" applyFill="1" applyBorder="1" applyAlignment="1">
      <alignment horizontal="right"/>
      <protection/>
    </xf>
    <xf numFmtId="0" fontId="6" fillId="0" borderId="174" xfId="58" applyFont="1" applyFill="1" applyBorder="1">
      <alignment/>
      <protection/>
    </xf>
    <xf numFmtId="0" fontId="6" fillId="0" borderId="175" xfId="58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6" fillId="0" borderId="177" xfId="58" applyNumberFormat="1" applyFont="1" applyFill="1" applyBorder="1">
      <alignment/>
      <protection/>
    </xf>
    <xf numFmtId="3" fontId="6" fillId="0" borderId="178" xfId="58" applyNumberFormat="1" applyFont="1" applyFill="1" applyBorder="1">
      <alignment/>
      <protection/>
    </xf>
    <xf numFmtId="3" fontId="12" fillId="0" borderId="179" xfId="58" applyNumberFormat="1" applyFont="1" applyFill="1" applyBorder="1">
      <alignment/>
      <protection/>
    </xf>
    <xf numFmtId="10" fontId="6" fillId="0" borderId="180" xfId="58" applyNumberFormat="1" applyFont="1" applyFill="1" applyBorder="1">
      <alignment/>
      <protection/>
    </xf>
    <xf numFmtId="3" fontId="6" fillId="0" borderId="181" xfId="58" applyNumberFormat="1" applyFont="1" applyFill="1" applyBorder="1">
      <alignment/>
      <protection/>
    </xf>
    <xf numFmtId="10" fontId="6" fillId="0" borderId="180" xfId="58" applyNumberFormat="1" applyFont="1" applyFill="1" applyBorder="1" applyAlignment="1">
      <alignment horizontal="right"/>
      <protection/>
    </xf>
    <xf numFmtId="10" fontId="6" fillId="0" borderId="182" xfId="58" applyNumberFormat="1" applyFont="1" applyFill="1" applyBorder="1" applyAlignment="1">
      <alignment horizontal="right"/>
      <protection/>
    </xf>
    <xf numFmtId="0" fontId="6" fillId="0" borderId="120" xfId="58" applyFont="1" applyFill="1" applyBorder="1">
      <alignment/>
      <protection/>
    </xf>
    <xf numFmtId="0" fontId="6" fillId="0" borderId="183" xfId="58" applyFont="1" applyFill="1" applyBorder="1">
      <alignment/>
      <protection/>
    </xf>
    <xf numFmtId="0" fontId="6" fillId="0" borderId="184" xfId="58" applyFont="1" applyFill="1" applyBorder="1">
      <alignment/>
      <protection/>
    </xf>
    <xf numFmtId="0" fontId="6" fillId="0" borderId="185" xfId="58" applyFont="1" applyFill="1" applyBorder="1">
      <alignment/>
      <protection/>
    </xf>
    <xf numFmtId="3" fontId="6" fillId="0" borderId="186" xfId="58" applyNumberFormat="1" applyFont="1" applyFill="1" applyBorder="1">
      <alignment/>
      <protection/>
    </xf>
    <xf numFmtId="3" fontId="6" fillId="0" borderId="187" xfId="58" applyNumberFormat="1" applyFont="1" applyFill="1" applyBorder="1">
      <alignment/>
      <protection/>
    </xf>
    <xf numFmtId="3" fontId="6" fillId="0" borderId="188" xfId="58" applyNumberFormat="1" applyFont="1" applyFill="1" applyBorder="1">
      <alignment/>
      <protection/>
    </xf>
    <xf numFmtId="3" fontId="12" fillId="0" borderId="189" xfId="58" applyNumberFormat="1" applyFont="1" applyFill="1" applyBorder="1">
      <alignment/>
      <protection/>
    </xf>
    <xf numFmtId="10" fontId="6" fillId="0" borderId="190" xfId="58" applyNumberFormat="1" applyFont="1" applyFill="1" applyBorder="1">
      <alignment/>
      <protection/>
    </xf>
    <xf numFmtId="3" fontId="6" fillId="0" borderId="191" xfId="58" applyNumberFormat="1" applyFont="1" applyFill="1" applyBorder="1">
      <alignment/>
      <protection/>
    </xf>
    <xf numFmtId="10" fontId="6" fillId="0" borderId="190" xfId="58" applyNumberFormat="1" applyFont="1" applyFill="1" applyBorder="1" applyAlignment="1">
      <alignment horizontal="right"/>
      <protection/>
    </xf>
    <xf numFmtId="10" fontId="6" fillId="0" borderId="192" xfId="58" applyNumberFormat="1" applyFont="1" applyFill="1" applyBorder="1" applyAlignment="1">
      <alignment horizontal="right"/>
      <protection/>
    </xf>
    <xf numFmtId="0" fontId="3" fillId="0" borderId="193" xfId="64" applyNumberFormat="1" applyFont="1" applyBorder="1" quotePrefix="1">
      <alignment/>
      <protection/>
    </xf>
    <xf numFmtId="3" fontId="3" fillId="0" borderId="176" xfId="64" applyNumberFormat="1" applyFont="1" applyBorder="1">
      <alignment/>
      <protection/>
    </xf>
    <xf numFmtId="3" fontId="3" fillId="0" borderId="194" xfId="64" applyNumberFormat="1" applyFont="1" applyBorder="1">
      <alignment/>
      <protection/>
    </xf>
    <xf numFmtId="10" fontId="3" fillId="0" borderId="177" xfId="64" applyNumberFormat="1" applyFont="1" applyBorder="1">
      <alignment/>
      <protection/>
    </xf>
    <xf numFmtId="2" fontId="3" fillId="0" borderId="195" xfId="64" applyNumberFormat="1" applyFont="1" applyBorder="1" applyAlignment="1">
      <alignment horizontal="right"/>
      <protection/>
    </xf>
    <xf numFmtId="2" fontId="3" fillId="0" borderId="196" xfId="64" applyNumberFormat="1" applyFont="1" applyBorder="1">
      <alignment/>
      <protection/>
    </xf>
    <xf numFmtId="0" fontId="3" fillId="0" borderId="197" xfId="64" applyNumberFormat="1" applyFont="1" applyBorder="1" quotePrefix="1">
      <alignment/>
      <protection/>
    </xf>
    <xf numFmtId="3" fontId="3" fillId="0" borderId="121" xfId="64" applyNumberFormat="1" applyFont="1" applyBorder="1">
      <alignment/>
      <protection/>
    </xf>
    <xf numFmtId="3" fontId="3" fillId="0" borderId="133" xfId="64" applyNumberFormat="1" applyFont="1" applyBorder="1">
      <alignment/>
      <protection/>
    </xf>
    <xf numFmtId="10" fontId="3" fillId="0" borderId="122" xfId="64" applyNumberFormat="1" applyFont="1" applyBorder="1">
      <alignment/>
      <protection/>
    </xf>
    <xf numFmtId="2" fontId="3" fillId="0" borderId="124" xfId="64" applyNumberFormat="1" applyFont="1" applyBorder="1" applyAlignment="1">
      <alignment horizontal="right"/>
      <protection/>
    </xf>
    <xf numFmtId="2" fontId="3" fillId="0" borderId="125" xfId="64" applyNumberFormat="1" applyFont="1" applyBorder="1">
      <alignment/>
      <protection/>
    </xf>
    <xf numFmtId="0" fontId="3" fillId="0" borderId="198" xfId="64" applyNumberFormat="1" applyFont="1" applyBorder="1" quotePrefix="1">
      <alignment/>
      <protection/>
    </xf>
    <xf numFmtId="3" fontId="3" fillId="0" borderId="186" xfId="64" applyNumberFormat="1" applyFont="1" applyBorder="1">
      <alignment/>
      <protection/>
    </xf>
    <xf numFmtId="3" fontId="3" fillId="0" borderId="199" xfId="64" applyNumberFormat="1" applyFont="1" applyBorder="1">
      <alignment/>
      <protection/>
    </xf>
    <xf numFmtId="10" fontId="3" fillId="0" borderId="187" xfId="64" applyNumberFormat="1" applyFont="1" applyBorder="1">
      <alignment/>
      <protection/>
    </xf>
    <xf numFmtId="2" fontId="3" fillId="0" borderId="200" xfId="64" applyNumberFormat="1" applyFont="1" applyBorder="1" applyAlignment="1">
      <alignment horizontal="right"/>
      <protection/>
    </xf>
    <xf numFmtId="2" fontId="3" fillId="0" borderId="201" xfId="64" applyNumberFormat="1" applyFont="1" applyBorder="1">
      <alignment/>
      <protection/>
    </xf>
    <xf numFmtId="0" fontId="26" fillId="37" borderId="202" xfId="65" applyNumberFormat="1" applyFont="1" applyFill="1" applyBorder="1" applyAlignment="1">
      <alignment vertical="center"/>
      <protection/>
    </xf>
    <xf numFmtId="3" fontId="26" fillId="37" borderId="44" xfId="65" applyNumberFormat="1" applyFont="1" applyFill="1" applyBorder="1" applyAlignment="1">
      <alignment vertical="center"/>
      <protection/>
    </xf>
    <xf numFmtId="3" fontId="26" fillId="37" borderId="27" xfId="65" applyNumberFormat="1" applyFont="1" applyFill="1" applyBorder="1" applyAlignment="1">
      <alignment vertical="center"/>
      <protection/>
    </xf>
    <xf numFmtId="3" fontId="26" fillId="37" borderId="203" xfId="65" applyNumberFormat="1" applyFont="1" applyFill="1" applyBorder="1" applyAlignment="1">
      <alignment vertical="center"/>
      <protection/>
    </xf>
    <xf numFmtId="0" fontId="3" fillId="0" borderId="174" xfId="65" applyNumberFormat="1" applyFont="1" applyBorder="1">
      <alignment/>
      <protection/>
    </xf>
    <xf numFmtId="3" fontId="3" fillId="0" borderId="181" xfId="65" applyNumberFormat="1" applyFont="1" applyBorder="1">
      <alignment/>
      <protection/>
    </xf>
    <xf numFmtId="3" fontId="3" fillId="0" borderId="194" xfId="65" applyNumberFormat="1" applyFont="1" applyBorder="1">
      <alignment/>
      <protection/>
    </xf>
    <xf numFmtId="10" fontId="3" fillId="0" borderId="194" xfId="65" applyNumberFormat="1" applyFont="1" applyBorder="1">
      <alignment/>
      <protection/>
    </xf>
    <xf numFmtId="3" fontId="3" fillId="0" borderId="176" xfId="65" applyNumberFormat="1" applyFont="1" applyBorder="1">
      <alignment/>
      <protection/>
    </xf>
    <xf numFmtId="10" fontId="3" fillId="0" borderId="195" xfId="65" applyNumberFormat="1" applyFont="1" applyBorder="1">
      <alignment/>
      <protection/>
    </xf>
    <xf numFmtId="10" fontId="3" fillId="0" borderId="196" xfId="65" applyNumberFormat="1" applyFont="1" applyBorder="1">
      <alignment/>
      <protection/>
    </xf>
    <xf numFmtId="0" fontId="3" fillId="0" borderId="120" xfId="65" applyNumberFormat="1" applyFont="1" applyBorder="1">
      <alignment/>
      <protection/>
    </xf>
    <xf numFmtId="3" fontId="3" fillId="0" borderId="138" xfId="65" applyNumberFormat="1" applyFont="1" applyBorder="1">
      <alignment/>
      <protection/>
    </xf>
    <xf numFmtId="3" fontId="3" fillId="0" borderId="133" xfId="65" applyNumberFormat="1" applyFont="1" applyBorder="1">
      <alignment/>
      <protection/>
    </xf>
    <xf numFmtId="10" fontId="3" fillId="0" borderId="133" xfId="65" applyNumberFormat="1" applyFont="1" applyBorder="1">
      <alignment/>
      <protection/>
    </xf>
    <xf numFmtId="3" fontId="3" fillId="0" borderId="121" xfId="65" applyNumberFormat="1" applyFont="1" applyBorder="1">
      <alignment/>
      <protection/>
    </xf>
    <xf numFmtId="10" fontId="3" fillId="0" borderId="124" xfId="65" applyNumberFormat="1" applyFont="1" applyBorder="1">
      <alignment/>
      <protection/>
    </xf>
    <xf numFmtId="10" fontId="3" fillId="0" borderId="125" xfId="65" applyNumberFormat="1" applyFont="1" applyBorder="1">
      <alignment/>
      <protection/>
    </xf>
    <xf numFmtId="0" fontId="3" fillId="0" borderId="184" xfId="65" applyNumberFormat="1" applyFont="1" applyBorder="1">
      <alignment/>
      <protection/>
    </xf>
    <xf numFmtId="3" fontId="3" fillId="0" borderId="191" xfId="65" applyNumberFormat="1" applyFont="1" applyBorder="1">
      <alignment/>
      <protection/>
    </xf>
    <xf numFmtId="3" fontId="3" fillId="0" borderId="199" xfId="65" applyNumberFormat="1" applyFont="1" applyBorder="1">
      <alignment/>
      <protection/>
    </xf>
    <xf numFmtId="10" fontId="3" fillId="0" borderId="199" xfId="65" applyNumberFormat="1" applyFont="1" applyBorder="1">
      <alignment/>
      <protection/>
    </xf>
    <xf numFmtId="3" fontId="3" fillId="0" borderId="186" xfId="65" applyNumberFormat="1" applyFont="1" applyBorder="1">
      <alignment/>
      <protection/>
    </xf>
    <xf numFmtId="10" fontId="3" fillId="0" borderId="200" xfId="65" applyNumberFormat="1" applyFont="1" applyBorder="1">
      <alignment/>
      <protection/>
    </xf>
    <xf numFmtId="10" fontId="3" fillId="0" borderId="201" xfId="65" applyNumberFormat="1" applyFont="1" applyBorder="1">
      <alignment/>
      <protection/>
    </xf>
    <xf numFmtId="10" fontId="27" fillId="36" borderId="51" xfId="58" applyNumberFormat="1" applyFont="1" applyFill="1" applyBorder="1" applyAlignment="1">
      <alignment vertical="center"/>
      <protection/>
    </xf>
    <xf numFmtId="0" fontId="24" fillId="37" borderId="202" xfId="65" applyNumberFormat="1" applyFont="1" applyFill="1" applyBorder="1" applyAlignment="1">
      <alignment vertical="center"/>
      <protection/>
    </xf>
    <xf numFmtId="3" fontId="24" fillId="37" borderId="44" xfId="65" applyNumberFormat="1" applyFont="1" applyFill="1" applyBorder="1" applyAlignment="1">
      <alignment vertical="center"/>
      <protection/>
    </xf>
    <xf numFmtId="3" fontId="24" fillId="37" borderId="27" xfId="65" applyNumberFormat="1" applyFont="1" applyFill="1" applyBorder="1" applyAlignment="1">
      <alignment vertical="center"/>
      <protection/>
    </xf>
    <xf numFmtId="10" fontId="24" fillId="37" borderId="204" xfId="65" applyNumberFormat="1" applyFont="1" applyFill="1" applyBorder="1" applyAlignment="1">
      <alignment vertical="center"/>
      <protection/>
    </xf>
    <xf numFmtId="10" fontId="24" fillId="37" borderId="205" xfId="65" applyNumberFormat="1" applyFont="1" applyFill="1" applyBorder="1" applyAlignment="1">
      <alignment vertical="center"/>
      <protection/>
    </xf>
    <xf numFmtId="3" fontId="24" fillId="37" borderId="203" xfId="65" applyNumberFormat="1" applyFont="1" applyFill="1" applyBorder="1" applyAlignment="1">
      <alignment vertical="center"/>
      <protection/>
    </xf>
    <xf numFmtId="10" fontId="24" fillId="37" borderId="105" xfId="65" applyNumberFormat="1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181" fontId="26" fillId="37" borderId="204" xfId="65" applyNumberFormat="1" applyFont="1" applyFill="1" applyBorder="1" applyAlignment="1">
      <alignment vertical="center"/>
      <protection/>
    </xf>
    <xf numFmtId="10" fontId="14" fillId="37" borderId="204" xfId="65" applyNumberFormat="1" applyFont="1" applyFill="1" applyBorder="1">
      <alignment/>
      <protection/>
    </xf>
    <xf numFmtId="10" fontId="14" fillId="37" borderId="105" xfId="65" applyNumberFormat="1" applyFont="1" applyFill="1" applyBorder="1">
      <alignment/>
      <protection/>
    </xf>
    <xf numFmtId="0" fontId="3" fillId="0" borderId="206" xfId="58" applyFont="1" applyFill="1" applyBorder="1">
      <alignment/>
      <protection/>
    </xf>
    <xf numFmtId="3" fontId="3" fillId="0" borderId="207" xfId="58" applyNumberFormat="1" applyFont="1" applyFill="1" applyBorder="1">
      <alignment/>
      <protection/>
    </xf>
    <xf numFmtId="3" fontId="3" fillId="0" borderId="208" xfId="58" applyNumberFormat="1" applyFont="1" applyFill="1" applyBorder="1">
      <alignment/>
      <protection/>
    </xf>
    <xf numFmtId="3" fontId="3" fillId="0" borderId="209" xfId="58" applyNumberFormat="1" applyFont="1" applyFill="1" applyBorder="1">
      <alignment/>
      <protection/>
    </xf>
    <xf numFmtId="3" fontId="3" fillId="0" borderId="210" xfId="58" applyNumberFormat="1" applyFont="1" applyFill="1" applyBorder="1">
      <alignment/>
      <protection/>
    </xf>
    <xf numFmtId="3" fontId="3" fillId="0" borderId="211" xfId="58" applyNumberFormat="1" applyFont="1" applyFill="1" applyBorder="1">
      <alignment/>
      <protection/>
    </xf>
    <xf numFmtId="10" fontId="3" fillId="0" borderId="212" xfId="58" applyNumberFormat="1" applyFont="1" applyFill="1" applyBorder="1">
      <alignment/>
      <protection/>
    </xf>
    <xf numFmtId="10" fontId="6" fillId="0" borderId="212" xfId="58" applyNumberFormat="1" applyFont="1" applyFill="1" applyBorder="1" applyAlignment="1">
      <alignment horizontal="right"/>
      <protection/>
    </xf>
    <xf numFmtId="10" fontId="3" fillId="0" borderId="213" xfId="58" applyNumberFormat="1" applyFont="1" applyFill="1" applyBorder="1" applyAlignment="1">
      <alignment horizontal="right"/>
      <protection/>
    </xf>
    <xf numFmtId="3" fontId="3" fillId="0" borderId="214" xfId="58" applyNumberFormat="1" applyFont="1" applyFill="1" applyBorder="1">
      <alignment/>
      <protection/>
    </xf>
    <xf numFmtId="0" fontId="3" fillId="0" borderId="215" xfId="58" applyFont="1" applyFill="1" applyBorder="1">
      <alignment/>
      <protection/>
    </xf>
    <xf numFmtId="3" fontId="3" fillId="0" borderId="216" xfId="58" applyNumberFormat="1" applyFont="1" applyFill="1" applyBorder="1">
      <alignment/>
      <protection/>
    </xf>
    <xf numFmtId="3" fontId="3" fillId="0" borderId="217" xfId="58" applyNumberFormat="1" applyFont="1" applyFill="1" applyBorder="1">
      <alignment/>
      <protection/>
    </xf>
    <xf numFmtId="3" fontId="3" fillId="0" borderId="218" xfId="58" applyNumberFormat="1" applyFont="1" applyFill="1" applyBorder="1">
      <alignment/>
      <protection/>
    </xf>
    <xf numFmtId="3" fontId="3" fillId="0" borderId="219" xfId="58" applyNumberFormat="1" applyFont="1" applyFill="1" applyBorder="1">
      <alignment/>
      <protection/>
    </xf>
    <xf numFmtId="3" fontId="3" fillId="0" borderId="220" xfId="58" applyNumberFormat="1" applyFont="1" applyFill="1" applyBorder="1">
      <alignment/>
      <protection/>
    </xf>
    <xf numFmtId="10" fontId="3" fillId="0" borderId="221" xfId="58" applyNumberFormat="1" applyFont="1" applyFill="1" applyBorder="1">
      <alignment/>
      <protection/>
    </xf>
    <xf numFmtId="10" fontId="6" fillId="0" borderId="221" xfId="58" applyNumberFormat="1" applyFont="1" applyFill="1" applyBorder="1" applyAlignment="1">
      <alignment horizontal="right"/>
      <protection/>
    </xf>
    <xf numFmtId="3" fontId="3" fillId="0" borderId="222" xfId="58" applyNumberFormat="1" applyFont="1" applyFill="1" applyBorder="1">
      <alignment/>
      <protection/>
    </xf>
    <xf numFmtId="10" fontId="3" fillId="0" borderId="223" xfId="58" applyNumberFormat="1" applyFont="1" applyFill="1" applyBorder="1" applyAlignment="1">
      <alignment horizontal="right"/>
      <protection/>
    </xf>
    <xf numFmtId="0" fontId="134" fillId="33" borderId="36" xfId="57" applyFont="1" applyFill="1" applyBorder="1">
      <alignment/>
      <protection/>
    </xf>
    <xf numFmtId="0" fontId="135" fillId="33" borderId="35" xfId="57" applyFont="1" applyFill="1" applyBorder="1">
      <alignment/>
      <protection/>
    </xf>
    <xf numFmtId="0" fontId="134" fillId="33" borderId="18" xfId="57" applyFont="1" applyFill="1" applyBorder="1">
      <alignment/>
      <protection/>
    </xf>
    <xf numFmtId="0" fontId="135" fillId="33" borderId="17" xfId="57" applyFont="1" applyFill="1" applyBorder="1">
      <alignment/>
      <protection/>
    </xf>
    <xf numFmtId="0" fontId="136" fillId="33" borderId="18" xfId="57" applyFont="1" applyFill="1" applyBorder="1">
      <alignment/>
      <protection/>
    </xf>
    <xf numFmtId="0" fontId="137" fillId="33" borderId="18" xfId="57" applyFont="1" applyFill="1" applyBorder="1">
      <alignment/>
      <protection/>
    </xf>
    <xf numFmtId="0" fontId="134" fillId="33" borderId="224" xfId="57" applyFont="1" applyFill="1" applyBorder="1">
      <alignment/>
      <protection/>
    </xf>
    <xf numFmtId="0" fontId="135" fillId="33" borderId="225" xfId="57" applyFont="1" applyFill="1" applyBorder="1">
      <alignment/>
      <protection/>
    </xf>
    <xf numFmtId="0" fontId="36" fillId="40" borderId="14" xfId="57" applyFont="1" applyFill="1" applyBorder="1">
      <alignment/>
      <protection/>
    </xf>
    <xf numFmtId="0" fontId="36" fillId="40" borderId="13" xfId="57" applyFont="1" applyFill="1" applyBorder="1">
      <alignment/>
      <protection/>
    </xf>
    <xf numFmtId="0" fontId="39" fillId="2" borderId="97" xfId="57" applyFont="1" applyFill="1" applyBorder="1">
      <alignment/>
      <protection/>
    </xf>
    <xf numFmtId="0" fontId="40" fillId="2" borderId="98" xfId="46" applyFont="1" applyFill="1" applyBorder="1" applyAlignment="1" applyProtection="1">
      <alignment horizontal="left" indent="1"/>
      <protection/>
    </xf>
    <xf numFmtId="0" fontId="40" fillId="2" borderId="226" xfId="46" applyFont="1" applyFill="1" applyBorder="1" applyAlignment="1" applyProtection="1">
      <alignment horizontal="left" indent="1"/>
      <protection/>
    </xf>
    <xf numFmtId="0" fontId="39" fillId="2" borderId="227" xfId="57" applyFont="1" applyFill="1" applyBorder="1">
      <alignment/>
      <protection/>
    </xf>
    <xf numFmtId="0" fontId="40" fillId="2" borderId="228" xfId="46" applyFont="1" applyFill="1" applyBorder="1" applyAlignment="1" applyProtection="1">
      <alignment horizontal="left" indent="1"/>
      <protection/>
    </xf>
    <xf numFmtId="0" fontId="37" fillId="14" borderId="229" xfId="59" applyFont="1" applyFill="1" applyBorder="1">
      <alignment/>
      <protection/>
    </xf>
    <xf numFmtId="0" fontId="38" fillId="14" borderId="230" xfId="46" applyFont="1" applyFill="1" applyBorder="1" applyAlignment="1" applyProtection="1">
      <alignment horizontal="left" indent="1"/>
      <protection/>
    </xf>
    <xf numFmtId="49" fontId="4" fillId="0" borderId="0" xfId="64" applyNumberFormat="1" applyFont="1" applyAlignment="1">
      <alignment horizontal="center" vertical="center" wrapText="1"/>
      <protection/>
    </xf>
    <xf numFmtId="0" fontId="3" fillId="0" borderId="126" xfId="65" applyNumberFormat="1" applyFont="1" applyBorder="1">
      <alignment/>
      <protection/>
    </xf>
    <xf numFmtId="3" fontId="3" fillId="0" borderId="140" xfId="65" applyNumberFormat="1" applyFont="1" applyBorder="1">
      <alignment/>
      <protection/>
    </xf>
    <xf numFmtId="3" fontId="3" fillId="0" borderId="134" xfId="65" applyNumberFormat="1" applyFont="1" applyBorder="1">
      <alignment/>
      <protection/>
    </xf>
    <xf numFmtId="10" fontId="3" fillId="0" borderId="134" xfId="65" applyNumberFormat="1" applyFont="1" applyBorder="1">
      <alignment/>
      <protection/>
    </xf>
    <xf numFmtId="3" fontId="3" fillId="0" borderId="127" xfId="65" applyNumberFormat="1" applyFont="1" applyBorder="1">
      <alignment/>
      <protection/>
    </xf>
    <xf numFmtId="10" fontId="3" fillId="0" borderId="130" xfId="65" applyNumberFormat="1" applyFont="1" applyBorder="1">
      <alignment/>
      <protection/>
    </xf>
    <xf numFmtId="10" fontId="3" fillId="0" borderId="131" xfId="65" applyNumberFormat="1" applyFont="1" applyBorder="1">
      <alignment/>
      <protection/>
    </xf>
    <xf numFmtId="10" fontId="3" fillId="0" borderId="212" xfId="58" applyNumberFormat="1" applyFont="1" applyFill="1" applyBorder="1" applyAlignment="1">
      <alignment horizontal="right"/>
      <protection/>
    </xf>
    <xf numFmtId="0" fontId="6" fillId="38" borderId="231" xfId="58" applyFont="1" applyFill="1" applyBorder="1">
      <alignment/>
      <protection/>
    </xf>
    <xf numFmtId="3" fontId="6" fillId="38" borderId="45" xfId="58" applyNumberFormat="1" applyFont="1" applyFill="1" applyBorder="1">
      <alignment/>
      <protection/>
    </xf>
    <xf numFmtId="3" fontId="6" fillId="38" borderId="232" xfId="58" applyNumberFormat="1" applyFont="1" applyFill="1" applyBorder="1">
      <alignment/>
      <protection/>
    </xf>
    <xf numFmtId="3" fontId="6" fillId="38" borderId="233" xfId="58" applyNumberFormat="1" applyFont="1" applyFill="1" applyBorder="1">
      <alignment/>
      <protection/>
    </xf>
    <xf numFmtId="10" fontId="6" fillId="38" borderId="234" xfId="58" applyNumberFormat="1" applyFont="1" applyFill="1" applyBorder="1">
      <alignment/>
      <protection/>
    </xf>
    <xf numFmtId="10" fontId="6" fillId="38" borderId="234" xfId="58" applyNumberFormat="1" applyFont="1" applyFill="1" applyBorder="1" applyAlignment="1">
      <alignment horizontal="right"/>
      <protection/>
    </xf>
    <xf numFmtId="10" fontId="6" fillId="38" borderId="235" xfId="58" applyNumberFormat="1" applyFont="1" applyFill="1" applyBorder="1" applyAlignment="1">
      <alignment horizontal="right"/>
      <protection/>
    </xf>
    <xf numFmtId="0" fontId="138" fillId="40" borderId="236" xfId="57" applyFont="1" applyFill="1" applyBorder="1" applyAlignment="1">
      <alignment horizontal="center"/>
      <protection/>
    </xf>
    <xf numFmtId="0" fontId="138" fillId="40" borderId="237" xfId="57" applyFont="1" applyFill="1" applyBorder="1" applyAlignment="1">
      <alignment horizontal="center"/>
      <protection/>
    </xf>
    <xf numFmtId="0" fontId="139" fillId="40" borderId="18" xfId="57" applyFont="1" applyFill="1" applyBorder="1" applyAlignment="1">
      <alignment horizontal="center"/>
      <protection/>
    </xf>
    <xf numFmtId="0" fontId="139" fillId="40" borderId="17" xfId="57" applyFont="1" applyFill="1" applyBorder="1" applyAlignment="1">
      <alignment horizontal="center"/>
      <protection/>
    </xf>
    <xf numFmtId="0" fontId="140" fillId="40" borderId="18" xfId="57" applyFont="1" applyFill="1" applyBorder="1" applyAlignment="1">
      <alignment horizontal="center"/>
      <protection/>
    </xf>
    <xf numFmtId="0" fontId="140" fillId="40" borderId="17" xfId="57" applyFont="1" applyFill="1" applyBorder="1" applyAlignment="1">
      <alignment horizontal="center"/>
      <protection/>
    </xf>
    <xf numFmtId="37" fontId="141" fillId="37" borderId="238" xfId="46" applyNumberFormat="1" applyFont="1" applyFill="1" applyBorder="1" applyAlignment="1" applyProtection="1">
      <alignment horizontal="center" vertical="center"/>
      <protection/>
    </xf>
    <xf numFmtId="37" fontId="141" fillId="37" borderId="239" xfId="46" applyNumberFormat="1" applyFont="1" applyFill="1" applyBorder="1" applyAlignment="1" applyProtection="1">
      <alignment horizontal="center" vertical="center"/>
      <protection/>
    </xf>
    <xf numFmtId="37" fontId="133" fillId="0" borderId="18" xfId="61" applyFont="1" applyFill="1" applyBorder="1" applyAlignment="1" applyProtection="1">
      <alignment horizontal="center" vertical="center"/>
      <protection/>
    </xf>
    <xf numFmtId="37" fontId="142" fillId="0" borderId="18" xfId="61" applyFont="1" applyBorder="1">
      <alignment/>
      <protection/>
    </xf>
    <xf numFmtId="37" fontId="142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02" xfId="61" applyFont="1" applyFill="1" applyBorder="1" applyAlignment="1" applyProtection="1">
      <alignment horizontal="center" vertic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09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33" fillId="0" borderId="23" xfId="61" applyFont="1" applyFill="1" applyBorder="1" applyAlignment="1" applyProtection="1">
      <alignment horizontal="center" vertical="center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02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39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96" xfId="61" applyFont="1" applyFill="1" applyBorder="1" applyAlignment="1">
      <alignment horizontal="center" vertical="center"/>
      <protection/>
    </xf>
    <xf numFmtId="0" fontId="15" fillId="0" borderId="107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02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49" fontId="13" fillId="35" borderId="111" xfId="64" applyNumberFormat="1" applyFont="1" applyFill="1" applyBorder="1" applyAlignment="1">
      <alignment horizontal="center" vertical="center" wrapText="1"/>
      <protection/>
    </xf>
    <xf numFmtId="0" fontId="13" fillId="35" borderId="240" xfId="64" applyNumberFormat="1" applyFont="1" applyFill="1" applyBorder="1" applyAlignment="1">
      <alignment horizontal="center" vertical="center" wrapText="1"/>
      <protection/>
    </xf>
    <xf numFmtId="0" fontId="13" fillId="35" borderId="241" xfId="64" applyNumberFormat="1" applyFont="1" applyFill="1" applyBorder="1" applyAlignment="1">
      <alignment horizontal="center" vertical="center" wrapText="1"/>
      <protection/>
    </xf>
    <xf numFmtId="1" fontId="12" fillId="35" borderId="242" xfId="64" applyNumberFormat="1" applyFont="1" applyFill="1" applyBorder="1" applyAlignment="1">
      <alignment horizontal="center" vertical="center" wrapText="1"/>
      <protection/>
    </xf>
    <xf numFmtId="1" fontId="12" fillId="35" borderId="243" xfId="64" applyNumberFormat="1" applyFont="1" applyFill="1" applyBorder="1" applyAlignment="1">
      <alignment horizontal="center" vertical="center" wrapText="1"/>
      <protection/>
    </xf>
    <xf numFmtId="1" fontId="12" fillId="35" borderId="244" xfId="64" applyNumberFormat="1" applyFont="1" applyFill="1" applyBorder="1" applyAlignment="1">
      <alignment horizontal="center" vertical="center" wrapText="1"/>
      <protection/>
    </xf>
    <xf numFmtId="49" fontId="5" fillId="35" borderId="204" xfId="64" applyNumberFormat="1" applyFont="1" applyFill="1" applyBorder="1" applyAlignment="1">
      <alignment horizontal="center" vertical="center" wrapText="1"/>
      <protection/>
    </xf>
    <xf numFmtId="49" fontId="5" fillId="35" borderId="245" xfId="64" applyNumberFormat="1" applyFont="1" applyFill="1" applyBorder="1" applyAlignment="1">
      <alignment horizontal="center" vertical="center" wrapText="1"/>
      <protection/>
    </xf>
    <xf numFmtId="49" fontId="5" fillId="35" borderId="205" xfId="64" applyNumberFormat="1" applyFont="1" applyFill="1" applyBorder="1" applyAlignment="1">
      <alignment horizontal="center" vertical="center" wrapText="1"/>
      <protection/>
    </xf>
    <xf numFmtId="49" fontId="5" fillId="35" borderId="246" xfId="64" applyNumberFormat="1" applyFont="1" applyFill="1" applyBorder="1" applyAlignment="1">
      <alignment horizontal="center" vertical="center" wrapText="1"/>
      <protection/>
    </xf>
    <xf numFmtId="49" fontId="13" fillId="35" borderId="240" xfId="64" applyNumberFormat="1" applyFont="1" applyFill="1" applyBorder="1" applyAlignment="1">
      <alignment horizontal="center" vertical="center" wrapText="1"/>
      <protection/>
    </xf>
    <xf numFmtId="49" fontId="13" fillId="35" borderId="241" xfId="64" applyNumberFormat="1" applyFont="1" applyFill="1" applyBorder="1" applyAlignment="1">
      <alignment horizontal="center" vertical="center" wrapText="1"/>
      <protection/>
    </xf>
    <xf numFmtId="37" fontId="44" fillId="39" borderId="111" xfId="46" applyNumberFormat="1" applyFont="1" applyFill="1" applyBorder="1" applyAlignment="1" applyProtection="1">
      <alignment horizontal="center"/>
      <protection/>
    </xf>
    <xf numFmtId="37" fontId="44" fillId="39" borderId="240" xfId="46" applyNumberFormat="1" applyFont="1" applyFill="1" applyBorder="1" applyAlignment="1" applyProtection="1">
      <alignment horizontal="center"/>
      <protection/>
    </xf>
    <xf numFmtId="37" fontId="44" fillId="39" borderId="110" xfId="46" applyNumberFormat="1" applyFont="1" applyFill="1" applyBorder="1" applyAlignment="1" applyProtection="1">
      <alignment horizontal="center"/>
      <protection/>
    </xf>
    <xf numFmtId="0" fontId="5" fillId="35" borderId="111" xfId="64" applyFont="1" applyFill="1" applyBorder="1" applyAlignment="1">
      <alignment horizontal="center"/>
      <protection/>
    </xf>
    <xf numFmtId="0" fontId="5" fillId="35" borderId="240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47" xfId="64" applyFont="1" applyFill="1" applyBorder="1" applyAlignment="1">
      <alignment horizontal="center"/>
      <protection/>
    </xf>
    <xf numFmtId="0" fontId="5" fillId="35" borderId="110" xfId="64" applyFont="1" applyFill="1" applyBorder="1" applyAlignment="1">
      <alignment horizontal="center"/>
      <protection/>
    </xf>
    <xf numFmtId="0" fontId="19" fillId="35" borderId="242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47" xfId="64" applyFont="1" applyFill="1" applyBorder="1" applyAlignment="1">
      <alignment horizontal="center" vertical="center"/>
      <protection/>
    </xf>
    <xf numFmtId="0" fontId="16" fillId="35" borderId="244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48" xfId="64" applyFont="1" applyFill="1" applyBorder="1" applyAlignment="1">
      <alignment horizontal="center" vertical="center"/>
      <protection/>
    </xf>
    <xf numFmtId="49" fontId="12" fillId="35" borderId="111" xfId="64" applyNumberFormat="1" applyFont="1" applyFill="1" applyBorder="1" applyAlignment="1">
      <alignment horizontal="center" vertical="center" wrapText="1"/>
      <protection/>
    </xf>
    <xf numFmtId="49" fontId="12" fillId="35" borderId="240" xfId="64" applyNumberFormat="1" applyFont="1" applyFill="1" applyBorder="1" applyAlignment="1">
      <alignment horizontal="center" vertical="center" wrapText="1"/>
      <protection/>
    </xf>
    <xf numFmtId="49" fontId="12" fillId="35" borderId="241" xfId="64" applyNumberFormat="1" applyFont="1" applyFill="1" applyBorder="1" applyAlignment="1">
      <alignment horizontal="center" vertical="center" wrapText="1"/>
      <protection/>
    </xf>
    <xf numFmtId="1" fontId="5" fillId="35" borderId="242" xfId="64" applyNumberFormat="1" applyFont="1" applyFill="1" applyBorder="1" applyAlignment="1">
      <alignment horizontal="center" vertical="center" wrapText="1"/>
      <protection/>
    </xf>
    <xf numFmtId="1" fontId="5" fillId="35" borderId="243" xfId="64" applyNumberFormat="1" applyFont="1" applyFill="1" applyBorder="1" applyAlignment="1">
      <alignment horizontal="center" vertical="center" wrapText="1"/>
      <protection/>
    </xf>
    <xf numFmtId="1" fontId="5" fillId="35" borderId="244" xfId="64" applyNumberFormat="1" applyFont="1" applyFill="1" applyBorder="1" applyAlignment="1">
      <alignment horizontal="center" vertical="center" wrapText="1"/>
      <protection/>
    </xf>
    <xf numFmtId="37" fontId="25" fillId="39" borderId="111" xfId="46" applyNumberFormat="1" applyFont="1" applyFill="1" applyBorder="1" applyAlignment="1" applyProtection="1">
      <alignment horizontal="center"/>
      <protection/>
    </xf>
    <xf numFmtId="37" fontId="25" fillId="39" borderId="240" xfId="46" applyNumberFormat="1" applyFont="1" applyFill="1" applyBorder="1" applyAlignment="1" applyProtection="1">
      <alignment horizontal="center"/>
      <protection/>
    </xf>
    <xf numFmtId="37" fontId="25" fillId="39" borderId="110" xfId="46" applyNumberFormat="1" applyFont="1" applyFill="1" applyBorder="1" applyAlignment="1" applyProtection="1">
      <alignment horizontal="center"/>
      <protection/>
    </xf>
    <xf numFmtId="49" fontId="13" fillId="35" borderId="249" xfId="58" applyNumberFormat="1" applyFont="1" applyFill="1" applyBorder="1" applyAlignment="1">
      <alignment horizontal="center" vertical="center" wrapText="1"/>
      <protection/>
    </xf>
    <xf numFmtId="49" fontId="13" fillId="35" borderId="250" xfId="58" applyNumberFormat="1" applyFont="1" applyFill="1" applyBorder="1" applyAlignment="1">
      <alignment horizontal="center" vertical="center" wrapText="1"/>
      <protection/>
    </xf>
    <xf numFmtId="49" fontId="13" fillId="35" borderId="251" xfId="58" applyNumberFormat="1" applyFont="1" applyFill="1" applyBorder="1" applyAlignment="1">
      <alignment horizontal="center" vertical="center" wrapText="1"/>
      <protection/>
    </xf>
    <xf numFmtId="49" fontId="13" fillId="35" borderId="252" xfId="58" applyNumberFormat="1" applyFont="1" applyFill="1" applyBorder="1" applyAlignment="1">
      <alignment horizontal="center" vertical="center" wrapText="1"/>
      <protection/>
    </xf>
    <xf numFmtId="49" fontId="16" fillId="35" borderId="253" xfId="58" applyNumberFormat="1" applyFont="1" applyFill="1" applyBorder="1" applyAlignment="1">
      <alignment horizontal="center" vertical="center" wrapText="1"/>
      <protection/>
    </xf>
    <xf numFmtId="0" fontId="29" fillId="0" borderId="254" xfId="58" applyFont="1" applyBorder="1" applyAlignment="1">
      <alignment horizontal="center" vertical="center" wrapText="1"/>
      <protection/>
    </xf>
    <xf numFmtId="49" fontId="13" fillId="35" borderId="255" xfId="58" applyNumberFormat="1" applyFont="1" applyFill="1" applyBorder="1" applyAlignment="1">
      <alignment horizontal="center" vertical="center" wrapText="1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37" fontId="32" fillId="39" borderId="111" xfId="47" applyNumberFormat="1" applyFont="1" applyFill="1" applyBorder="1" applyAlignment="1">
      <alignment horizontal="center"/>
    </xf>
    <xf numFmtId="37" fontId="32" fillId="39" borderId="110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02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57" xfId="58" applyNumberFormat="1" applyFont="1" applyFill="1" applyBorder="1" applyAlignment="1">
      <alignment horizontal="center" vertical="center" wrapText="1"/>
      <protection/>
    </xf>
    <xf numFmtId="0" fontId="14" fillId="35" borderId="258" xfId="58" applyFont="1" applyFill="1" applyBorder="1" applyAlignment="1">
      <alignment vertical="center"/>
      <protection/>
    </xf>
    <xf numFmtId="0" fontId="14" fillId="35" borderId="259" xfId="58" applyFont="1" applyFill="1" applyBorder="1" applyAlignment="1">
      <alignment vertical="center"/>
      <protection/>
    </xf>
    <xf numFmtId="0" fontId="14" fillId="35" borderId="260" xfId="58" applyFont="1" applyFill="1" applyBorder="1" applyAlignment="1">
      <alignment vertical="center"/>
      <protection/>
    </xf>
    <xf numFmtId="1" fontId="16" fillId="35" borderId="261" xfId="58" applyNumberFormat="1" applyFont="1" applyFill="1" applyBorder="1" applyAlignment="1">
      <alignment horizontal="center" vertical="center" wrapText="1"/>
      <protection/>
    </xf>
    <xf numFmtId="1" fontId="16" fillId="35" borderId="262" xfId="58" applyNumberFormat="1" applyFont="1" applyFill="1" applyBorder="1" applyAlignment="1">
      <alignment horizontal="center" vertical="center" wrapText="1"/>
      <protection/>
    </xf>
    <xf numFmtId="0" fontId="28" fillId="35" borderId="263" xfId="58" applyFont="1" applyFill="1" applyBorder="1" applyAlignment="1">
      <alignment horizontal="center" vertical="center" wrapText="1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43" xfId="58" applyNumberFormat="1" applyFont="1" applyFill="1" applyBorder="1" applyAlignment="1">
      <alignment horizontal="center" vertical="center" wrapText="1"/>
      <protection/>
    </xf>
    <xf numFmtId="49" fontId="16" fillId="35" borderId="232" xfId="58" applyNumberFormat="1" applyFont="1" applyFill="1" applyBorder="1" applyAlignment="1">
      <alignment horizontal="center" vertical="center" wrapText="1"/>
      <protection/>
    </xf>
    <xf numFmtId="49" fontId="13" fillId="35" borderId="264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41" xfId="58" applyNumberFormat="1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/>
      <protection/>
    </xf>
    <xf numFmtId="0" fontId="17" fillId="35" borderId="265" xfId="58" applyFont="1" applyFill="1" applyBorder="1" applyAlignment="1">
      <alignment horizontal="center"/>
      <protection/>
    </xf>
    <xf numFmtId="0" fontId="17" fillId="35" borderId="113" xfId="58" applyFont="1" applyFill="1" applyBorder="1" applyAlignment="1">
      <alignment horizontal="center"/>
      <protection/>
    </xf>
    <xf numFmtId="0" fontId="17" fillId="35" borderId="266" xfId="58" applyFont="1" applyFill="1" applyBorder="1" applyAlignment="1">
      <alignment horizontal="center"/>
      <protection/>
    </xf>
    <xf numFmtId="0" fontId="17" fillId="35" borderId="267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42" xfId="64" applyNumberFormat="1" applyFont="1" applyFill="1" applyBorder="1" applyAlignment="1">
      <alignment horizontal="center" vertical="center" wrapText="1"/>
      <protection/>
    </xf>
    <xf numFmtId="1" fontId="13" fillId="35" borderId="243" xfId="64" applyNumberFormat="1" applyFont="1" applyFill="1" applyBorder="1" applyAlignment="1">
      <alignment horizontal="center" vertical="center" wrapText="1"/>
      <protection/>
    </xf>
    <xf numFmtId="1" fontId="13" fillId="35" borderId="244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11" xfId="64" applyFont="1" applyFill="1" applyBorder="1" applyAlignment="1">
      <alignment horizontal="center"/>
      <protection/>
    </xf>
    <xf numFmtId="0" fontId="12" fillId="35" borderId="240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47" xfId="64" applyFont="1" applyFill="1" applyBorder="1" applyAlignment="1">
      <alignment horizontal="center"/>
      <protection/>
    </xf>
    <xf numFmtId="0" fontId="12" fillId="35" borderId="110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02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39" borderId="111" xfId="46" applyNumberFormat="1" applyFont="1" applyFill="1" applyBorder="1" applyAlignment="1" applyProtection="1">
      <alignment horizontal="center"/>
      <protection/>
    </xf>
    <xf numFmtId="37" fontId="34" fillId="39" borderId="240" xfId="46" applyNumberFormat="1" applyFont="1" applyFill="1" applyBorder="1" applyAlignment="1" applyProtection="1">
      <alignment horizontal="center"/>
      <protection/>
    </xf>
    <xf numFmtId="37" fontId="34" fillId="39" borderId="110" xfId="46" applyNumberFormat="1" applyFont="1" applyFill="1" applyBorder="1" applyAlignment="1" applyProtection="1">
      <alignment horizontal="center"/>
      <protection/>
    </xf>
    <xf numFmtId="0" fontId="13" fillId="35" borderId="111" xfId="64" applyFont="1" applyFill="1" applyBorder="1" applyAlignment="1">
      <alignment horizontal="center" vertical="center"/>
      <protection/>
    </xf>
    <xf numFmtId="0" fontId="13" fillId="35" borderId="240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47" xfId="64" applyFont="1" applyFill="1" applyBorder="1" applyAlignment="1">
      <alignment horizontal="center" vertical="center"/>
      <protection/>
    </xf>
    <xf numFmtId="0" fontId="13" fillId="35" borderId="110" xfId="64" applyFont="1" applyFill="1" applyBorder="1" applyAlignment="1">
      <alignment horizontal="center" vertical="center"/>
      <protection/>
    </xf>
    <xf numFmtId="49" fontId="13" fillId="35" borderId="268" xfId="58" applyNumberFormat="1" applyFont="1" applyFill="1" applyBorder="1" applyAlignment="1">
      <alignment horizontal="center" vertical="center" wrapText="1"/>
      <protection/>
    </xf>
    <xf numFmtId="49" fontId="13" fillId="35" borderId="269" xfId="58" applyNumberFormat="1" applyFont="1" applyFill="1" applyBorder="1" applyAlignment="1">
      <alignment horizontal="center" vertical="center" wrapText="1"/>
      <protection/>
    </xf>
    <xf numFmtId="49" fontId="13" fillId="35" borderId="270" xfId="58" applyNumberFormat="1" applyFont="1" applyFill="1" applyBorder="1" applyAlignment="1">
      <alignment horizontal="center" vertical="center" wrapText="1"/>
      <protection/>
    </xf>
    <xf numFmtId="49" fontId="16" fillId="35" borderId="271" xfId="58" applyNumberFormat="1" applyFont="1" applyFill="1" applyBorder="1" applyAlignment="1">
      <alignment horizontal="center" vertical="center" wrapText="1"/>
      <protection/>
    </xf>
    <xf numFmtId="0" fontId="29" fillId="0" borderId="272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02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1" fontId="12" fillId="35" borderId="85" xfId="58" applyNumberFormat="1" applyFont="1" applyFill="1" applyBorder="1" applyAlignment="1">
      <alignment horizontal="center" vertical="center" wrapText="1"/>
      <protection/>
    </xf>
    <xf numFmtId="0" fontId="6" fillId="35" borderId="273" xfId="58" applyFont="1" applyFill="1" applyBorder="1" applyAlignment="1">
      <alignment horizontal="center" vertical="center" wrapText="1"/>
      <protection/>
    </xf>
    <xf numFmtId="49" fontId="13" fillId="35" borderId="68" xfId="58" applyNumberFormat="1" applyFont="1" applyFill="1" applyBorder="1" applyAlignment="1">
      <alignment horizontal="center" vertical="center" wrapText="1"/>
      <protection/>
    </xf>
    <xf numFmtId="49" fontId="13" fillId="35" borderId="274" xfId="58" applyNumberFormat="1" applyFont="1" applyFill="1" applyBorder="1" applyAlignment="1">
      <alignment horizontal="center" vertical="center" wrapText="1"/>
      <protection/>
    </xf>
    <xf numFmtId="1" fontId="13" fillId="35" borderId="65" xfId="58" applyNumberFormat="1" applyFont="1" applyFill="1" applyBorder="1" applyAlignment="1">
      <alignment horizontal="center" vertical="center" wrapText="1"/>
      <protection/>
    </xf>
    <xf numFmtId="1" fontId="13" fillId="35" borderId="71" xfId="58" applyNumberFormat="1" applyFont="1" applyFill="1" applyBorder="1" applyAlignment="1">
      <alignment horizontal="center" vertical="center" wrapText="1"/>
      <protection/>
    </xf>
    <xf numFmtId="0" fontId="14" fillId="35" borderId="228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1" fontId="12" fillId="35" borderId="100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0" fontId="13" fillId="35" borderId="74" xfId="58" applyFont="1" applyFill="1" applyBorder="1" applyAlignment="1">
      <alignment horizontal="center"/>
      <protection/>
    </xf>
    <xf numFmtId="0" fontId="13" fillId="35" borderId="265" xfId="58" applyFont="1" applyFill="1" applyBorder="1" applyAlignment="1">
      <alignment horizontal="center"/>
      <protection/>
    </xf>
    <xf numFmtId="0" fontId="13" fillId="35" borderId="113" xfId="58" applyFont="1" applyFill="1" applyBorder="1" applyAlignment="1">
      <alignment horizontal="center"/>
      <protection/>
    </xf>
    <xf numFmtId="0" fontId="13" fillId="35" borderId="75" xfId="58" applyFont="1" applyFill="1" applyBorder="1" applyAlignment="1">
      <alignment horizontal="center"/>
      <protection/>
    </xf>
    <xf numFmtId="0" fontId="13" fillId="35" borderId="266" xfId="58" applyFont="1" applyFill="1" applyBorder="1" applyAlignment="1">
      <alignment horizontal="center"/>
      <protection/>
    </xf>
    <xf numFmtId="49" fontId="16" fillId="35" borderId="68" xfId="58" applyNumberFormat="1" applyFont="1" applyFill="1" applyBorder="1" applyAlignment="1">
      <alignment horizontal="center" vertical="center" wrapText="1"/>
      <protection/>
    </xf>
    <xf numFmtId="49" fontId="16" fillId="35" borderId="274" xfId="58" applyNumberFormat="1" applyFont="1" applyFill="1" applyBorder="1" applyAlignment="1">
      <alignment horizontal="center" vertical="center" wrapText="1"/>
      <protection/>
    </xf>
    <xf numFmtId="1" fontId="17" fillId="35" borderId="257" xfId="58" applyNumberFormat="1" applyFont="1" applyFill="1" applyBorder="1" applyAlignment="1">
      <alignment horizontal="center" vertical="center" wrapText="1"/>
      <protection/>
    </xf>
    <xf numFmtId="0" fontId="30" fillId="35" borderId="258" xfId="58" applyFont="1" applyFill="1" applyBorder="1" applyAlignment="1">
      <alignment vertical="center"/>
      <protection/>
    </xf>
    <xf numFmtId="0" fontId="30" fillId="35" borderId="259" xfId="58" applyFont="1" applyFill="1" applyBorder="1" applyAlignment="1">
      <alignment vertical="center"/>
      <protection/>
    </xf>
    <xf numFmtId="0" fontId="30" fillId="35" borderId="260" xfId="58" applyFont="1" applyFill="1" applyBorder="1" applyAlignment="1">
      <alignment vertical="center"/>
      <protection/>
    </xf>
    <xf numFmtId="49" fontId="16" fillId="35" borderId="275" xfId="58" applyNumberFormat="1" applyFont="1" applyFill="1" applyBorder="1" applyAlignment="1">
      <alignment horizontal="center" vertical="center" wrapText="1"/>
      <protection/>
    </xf>
    <xf numFmtId="1" fontId="16" fillId="35" borderId="257" xfId="58" applyNumberFormat="1" applyFont="1" applyFill="1" applyBorder="1" applyAlignment="1">
      <alignment horizontal="center" vertical="center" wrapText="1"/>
      <protection/>
    </xf>
    <xf numFmtId="0" fontId="28" fillId="35" borderId="258" xfId="58" applyFont="1" applyFill="1" applyBorder="1" applyAlignment="1">
      <alignment vertical="center"/>
      <protection/>
    </xf>
    <xf numFmtId="0" fontId="28" fillId="35" borderId="259" xfId="58" applyFont="1" applyFill="1" applyBorder="1" applyAlignment="1">
      <alignment vertical="center"/>
      <protection/>
    </xf>
    <xf numFmtId="0" fontId="28" fillId="35" borderId="260" xfId="58" applyFont="1" applyFill="1" applyBorder="1" applyAlignment="1">
      <alignment vertical="center"/>
      <protection/>
    </xf>
    <xf numFmtId="37" fontId="42" fillId="39" borderId="111" xfId="47" applyNumberFormat="1" applyFont="1" applyFill="1" applyBorder="1" applyAlignment="1">
      <alignment horizontal="center"/>
    </xf>
    <xf numFmtId="37" fontId="42" fillId="39" borderId="110" xfId="47" applyNumberFormat="1" applyFont="1" applyFill="1" applyBorder="1" applyAlignment="1">
      <alignment horizontal="center"/>
    </xf>
    <xf numFmtId="49" fontId="16" fillId="35" borderId="111" xfId="58" applyNumberFormat="1" applyFont="1" applyFill="1" applyBorder="1" applyAlignment="1">
      <alignment horizontal="center" vertical="center" wrapText="1"/>
      <protection/>
    </xf>
    <xf numFmtId="49" fontId="16" fillId="35" borderId="240" xfId="58" applyNumberFormat="1" applyFont="1" applyFill="1" applyBorder="1" applyAlignment="1">
      <alignment horizontal="center" vertical="center" wrapText="1"/>
      <protection/>
    </xf>
    <xf numFmtId="49" fontId="16" fillId="35" borderId="110" xfId="58" applyNumberFormat="1" applyFont="1" applyFill="1" applyBorder="1" applyAlignment="1">
      <alignment horizontal="center" vertical="center" wrapText="1"/>
      <protection/>
    </xf>
    <xf numFmtId="49" fontId="16" fillId="35" borderId="276" xfId="58" applyNumberFormat="1" applyFont="1" applyFill="1" applyBorder="1" applyAlignment="1">
      <alignment horizontal="center" vertical="center" wrapText="1"/>
      <protection/>
    </xf>
    <xf numFmtId="1" fontId="16" fillId="35" borderId="277" xfId="58" applyNumberFormat="1" applyFont="1" applyFill="1" applyBorder="1" applyAlignment="1">
      <alignment horizontal="center" vertical="center" wrapText="1"/>
      <protection/>
    </xf>
    <xf numFmtId="1" fontId="16" fillId="35" borderId="86" xfId="58" applyNumberFormat="1" applyFont="1" applyFill="1" applyBorder="1" applyAlignment="1">
      <alignment horizontal="center" vertical="center" wrapText="1"/>
      <protection/>
    </xf>
    <xf numFmtId="1" fontId="16" fillId="35" borderId="278" xfId="58" applyNumberFormat="1" applyFont="1" applyFill="1" applyBorder="1" applyAlignment="1">
      <alignment horizontal="center" vertical="center" wrapText="1"/>
      <protection/>
    </xf>
    <xf numFmtId="0" fontId="17" fillId="35" borderId="279" xfId="58" applyFont="1" applyFill="1" applyBorder="1" applyAlignment="1">
      <alignment horizontal="center"/>
      <protection/>
    </xf>
    <xf numFmtId="0" fontId="17" fillId="35" borderId="73" xfId="58" applyFont="1" applyFill="1" applyBorder="1" applyAlignment="1">
      <alignment horizontal="center"/>
      <protection/>
    </xf>
    <xf numFmtId="0" fontId="17" fillId="35" borderId="280" xfId="58" applyFont="1" applyFill="1" applyBorder="1" applyAlignment="1">
      <alignment horizontal="center"/>
      <protection/>
    </xf>
    <xf numFmtId="0" fontId="17" fillId="35" borderId="281" xfId="58" applyFont="1" applyFill="1" applyBorder="1" applyAlignment="1">
      <alignment horizontal="center"/>
      <protection/>
    </xf>
    <xf numFmtId="1" fontId="16" fillId="35" borderId="282" xfId="58" applyNumberFormat="1" applyFont="1" applyFill="1" applyBorder="1" applyAlignment="1">
      <alignment horizontal="center" vertical="center" wrapText="1"/>
      <protection/>
    </xf>
    <xf numFmtId="1" fontId="16" fillId="35" borderId="283" xfId="58" applyNumberFormat="1" applyFont="1" applyFill="1" applyBorder="1" applyAlignment="1">
      <alignment horizontal="center" vertical="center" wrapText="1"/>
      <protection/>
    </xf>
    <xf numFmtId="49" fontId="16" fillId="35" borderId="254" xfId="58" applyNumberFormat="1" applyFont="1" applyFill="1" applyBorder="1" applyAlignment="1">
      <alignment horizontal="center" vertical="center" wrapText="1"/>
      <protection/>
    </xf>
    <xf numFmtId="49" fontId="13" fillId="35" borderId="284" xfId="58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223" customWidth="1"/>
    <col min="2" max="2" width="14.421875" style="223" customWidth="1"/>
    <col min="3" max="3" width="67.421875" style="223" customWidth="1"/>
    <col min="4" max="4" width="2.140625" style="223" customWidth="1"/>
    <col min="5" max="16384" width="11.421875" style="223" customWidth="1"/>
  </cols>
  <sheetData>
    <row r="1" ht="2.25" customHeight="1" thickBot="1">
      <c r="B1" s="222"/>
    </row>
    <row r="2" spans="2:3" ht="11.25" customHeight="1" thickTop="1">
      <c r="B2" s="519"/>
      <c r="C2" s="520"/>
    </row>
    <row r="3" spans="2:3" ht="21.75" customHeight="1">
      <c r="B3" s="521" t="s">
        <v>69</v>
      </c>
      <c r="C3" s="522"/>
    </row>
    <row r="4" spans="2:3" ht="18" customHeight="1">
      <c r="B4" s="523" t="s">
        <v>70</v>
      </c>
      <c r="C4" s="522"/>
    </row>
    <row r="5" spans="2:3" ht="18" customHeight="1">
      <c r="B5" s="524" t="s">
        <v>71</v>
      </c>
      <c r="C5" s="522"/>
    </row>
    <row r="6" spans="2:3" ht="9" customHeight="1">
      <c r="B6" s="521"/>
      <c r="C6" s="522"/>
    </row>
    <row r="7" spans="2:3" ht="3" customHeight="1">
      <c r="B7" s="525"/>
      <c r="C7" s="526"/>
    </row>
    <row r="8" spans="2:5" ht="24">
      <c r="B8" s="552" t="s">
        <v>147</v>
      </c>
      <c r="C8" s="553"/>
      <c r="E8" s="224"/>
    </row>
    <row r="9" spans="2:5" ht="23.25">
      <c r="B9" s="554" t="s">
        <v>36</v>
      </c>
      <c r="C9" s="555"/>
      <c r="E9" s="224"/>
    </row>
    <row r="10" spans="2:3" ht="18.75" customHeight="1">
      <c r="B10" s="556" t="s">
        <v>72</v>
      </c>
      <c r="C10" s="557"/>
    </row>
    <row r="11" spans="2:3" ht="4.5" customHeight="1" thickBot="1">
      <c r="B11" s="527"/>
      <c r="C11" s="528"/>
    </row>
    <row r="12" spans="2:3" ht="19.5" customHeight="1" thickBot="1" thickTop="1">
      <c r="B12" s="534" t="s">
        <v>73</v>
      </c>
      <c r="C12" s="535" t="s">
        <v>131</v>
      </c>
    </row>
    <row r="13" spans="2:3" ht="19.5" customHeight="1" thickTop="1">
      <c r="B13" s="225" t="s">
        <v>74</v>
      </c>
      <c r="C13" s="226" t="s">
        <v>75</v>
      </c>
    </row>
    <row r="14" spans="2:3" ht="19.5" customHeight="1">
      <c r="B14" s="529" t="s">
        <v>76</v>
      </c>
      <c r="C14" s="530" t="s">
        <v>77</v>
      </c>
    </row>
    <row r="15" spans="2:3" ht="19.5" customHeight="1">
      <c r="B15" s="227" t="s">
        <v>78</v>
      </c>
      <c r="C15" s="228" t="s">
        <v>79</v>
      </c>
    </row>
    <row r="16" spans="2:3" ht="19.5" customHeight="1">
      <c r="B16" s="529" t="s">
        <v>80</v>
      </c>
      <c r="C16" s="530" t="s">
        <v>81</v>
      </c>
    </row>
    <row r="17" spans="2:3" ht="19.5" customHeight="1">
      <c r="B17" s="227" t="s">
        <v>82</v>
      </c>
      <c r="C17" s="228" t="s">
        <v>83</v>
      </c>
    </row>
    <row r="18" spans="2:3" ht="19.5" customHeight="1">
      <c r="B18" s="529" t="s">
        <v>84</v>
      </c>
      <c r="C18" s="530" t="s">
        <v>85</v>
      </c>
    </row>
    <row r="19" spans="2:3" ht="19.5" customHeight="1">
      <c r="B19" s="227" t="s">
        <v>86</v>
      </c>
      <c r="C19" s="228" t="s">
        <v>87</v>
      </c>
    </row>
    <row r="20" spans="2:3" ht="19.5" customHeight="1">
      <c r="B20" s="529" t="s">
        <v>88</v>
      </c>
      <c r="C20" s="530" t="s">
        <v>89</v>
      </c>
    </row>
    <row r="21" spans="2:3" ht="19.5" customHeight="1">
      <c r="B21" s="227" t="s">
        <v>90</v>
      </c>
      <c r="C21" s="228" t="s">
        <v>91</v>
      </c>
    </row>
    <row r="22" spans="2:3" ht="19.5" customHeight="1">
      <c r="B22" s="529" t="s">
        <v>92</v>
      </c>
      <c r="C22" s="530" t="s">
        <v>93</v>
      </c>
    </row>
    <row r="23" spans="2:3" ht="20.25" customHeight="1">
      <c r="B23" s="227" t="s">
        <v>94</v>
      </c>
      <c r="C23" s="228" t="s">
        <v>95</v>
      </c>
    </row>
    <row r="24" spans="2:3" ht="20.25" customHeight="1">
      <c r="B24" s="529" t="s">
        <v>96</v>
      </c>
      <c r="C24" s="530" t="s">
        <v>97</v>
      </c>
    </row>
    <row r="25" spans="2:3" ht="20.25" customHeight="1">
      <c r="B25" s="227" t="s">
        <v>98</v>
      </c>
      <c r="C25" s="229" t="s">
        <v>99</v>
      </c>
    </row>
    <row r="26" spans="2:3" ht="20.25" customHeight="1">
      <c r="B26" s="529" t="s">
        <v>100</v>
      </c>
      <c r="C26" s="531" t="s">
        <v>101</v>
      </c>
    </row>
    <row r="27" spans="2:4" ht="20.25" customHeight="1">
      <c r="B27" s="227" t="s">
        <v>111</v>
      </c>
      <c r="C27" s="228" t="s">
        <v>123</v>
      </c>
      <c r="D27" s="254"/>
    </row>
    <row r="28" spans="2:4" ht="20.25" customHeight="1">
      <c r="B28" s="529" t="s">
        <v>112</v>
      </c>
      <c r="C28" s="530" t="s">
        <v>124</v>
      </c>
      <c r="D28" s="254"/>
    </row>
    <row r="29" spans="2:4" ht="20.25" customHeight="1">
      <c r="B29" s="227" t="s">
        <v>113</v>
      </c>
      <c r="C29" s="229" t="s">
        <v>125</v>
      </c>
      <c r="D29" s="254"/>
    </row>
    <row r="30" spans="2:4" ht="20.25" customHeight="1" thickBot="1">
      <c r="B30" s="532" t="s">
        <v>114</v>
      </c>
      <c r="C30" s="533" t="s">
        <v>126</v>
      </c>
      <c r="D30" s="254"/>
    </row>
    <row r="31" s="330" customFormat="1" ht="15" customHeight="1" thickTop="1"/>
    <row r="32" s="330" customFormat="1" ht="13.5">
      <c r="B32" s="331"/>
    </row>
    <row r="33" s="330" customFormat="1" ht="12.75"/>
    <row r="34" s="330" customFormat="1" ht="12.75"/>
    <row r="35" spans="1:3" ht="13.5">
      <c r="A35" s="247"/>
      <c r="B35" s="248" t="s">
        <v>132</v>
      </c>
      <c r="C35" s="247"/>
    </row>
    <row r="36" spans="1:3" ht="12.75">
      <c r="A36" s="247"/>
      <c r="B36" s="247" t="s">
        <v>133</v>
      </c>
      <c r="C36" s="247"/>
    </row>
    <row r="37" spans="1:3" ht="12.75">
      <c r="A37" s="247"/>
      <c r="B37" s="247"/>
      <c r="C37" s="247"/>
    </row>
    <row r="38" spans="1:3" ht="13.5">
      <c r="A38" s="247"/>
      <c r="B38" s="248" t="s">
        <v>134</v>
      </c>
      <c r="C38" s="247"/>
    </row>
    <row r="39" spans="1:3" ht="12.75">
      <c r="A39" s="247"/>
      <c r="B39" s="247" t="s">
        <v>135</v>
      </c>
      <c r="C39" s="247"/>
    </row>
    <row r="40" spans="1:3" ht="12.75">
      <c r="A40" s="247"/>
      <c r="B40" s="247"/>
      <c r="C40" s="247"/>
    </row>
    <row r="41" spans="1:3" ht="15">
      <c r="A41" s="247"/>
      <c r="B41" s="249" t="s">
        <v>102</v>
      </c>
      <c r="C41" s="247"/>
    </row>
    <row r="42" spans="1:3" ht="13.5">
      <c r="A42" s="247"/>
      <c r="B42" s="248" t="s">
        <v>136</v>
      </c>
      <c r="C42" s="247"/>
    </row>
    <row r="43" spans="1:3" ht="13.5">
      <c r="A43" s="247"/>
      <c r="B43" s="250" t="s">
        <v>103</v>
      </c>
      <c r="C43" s="247"/>
    </row>
    <row r="44" spans="1:3" ht="12.75">
      <c r="A44" s="247"/>
      <c r="B44" s="251" t="s">
        <v>104</v>
      </c>
      <c r="C44" s="247"/>
    </row>
    <row r="45" spans="1:3" ht="12.75">
      <c r="A45" s="247"/>
      <c r="B45" s="247"/>
      <c r="C45" s="247"/>
    </row>
    <row r="46" spans="1:3" ht="12.75">
      <c r="A46" s="247"/>
      <c r="B46" s="247"/>
      <c r="C46" s="24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88" zoomScaleNormal="88" zoomScalePageLayoutView="0" workbookViewId="0" topLeftCell="A28">
      <selection activeCell="A49" sqref="A49:Q52"/>
    </sheetView>
  </sheetViews>
  <sheetFormatPr defaultColWidth="9.140625" defaultRowHeight="15"/>
  <cols>
    <col min="1" max="1" width="15.8515625" style="132" customWidth="1"/>
    <col min="2" max="2" width="9.8515625" style="132" customWidth="1"/>
    <col min="3" max="3" width="12.00390625" style="132" customWidth="1"/>
    <col min="4" max="4" width="9.140625" style="132" bestFit="1" customWidth="1"/>
    <col min="5" max="5" width="9.7109375" style="132" bestFit="1" customWidth="1"/>
    <col min="6" max="6" width="9.7109375" style="132" customWidth="1"/>
    <col min="7" max="7" width="11.7109375" style="132" customWidth="1"/>
    <col min="8" max="8" width="9.140625" style="132" bestFit="1" customWidth="1"/>
    <col min="9" max="9" width="9.7109375" style="132" bestFit="1" customWidth="1"/>
    <col min="10" max="10" width="10.421875" style="132" customWidth="1"/>
    <col min="11" max="11" width="12.00390625" style="132" customWidth="1"/>
    <col min="12" max="12" width="9.421875" style="132" bestFit="1" customWidth="1"/>
    <col min="13" max="13" width="9.7109375" style="132" bestFit="1" customWidth="1"/>
    <col min="14" max="14" width="9.7109375" style="132" customWidth="1"/>
    <col min="15" max="15" width="11.57421875" style="132" customWidth="1"/>
    <col min="16" max="16" width="9.421875" style="132" bestFit="1" customWidth="1"/>
    <col min="17" max="17" width="10.28125" style="132" customWidth="1"/>
    <col min="18" max="16384" width="9.140625" style="132" customWidth="1"/>
  </cols>
  <sheetData>
    <row r="1" spans="14:17" ht="19.5" thickBot="1">
      <c r="N1" s="679" t="s">
        <v>26</v>
      </c>
      <c r="O1" s="680"/>
      <c r="P1" s="680"/>
      <c r="Q1" s="681"/>
    </row>
    <row r="2" ht="3.75" customHeight="1" thickBot="1"/>
    <row r="3" spans="1:17" ht="24" customHeight="1" thickTop="1">
      <c r="A3" s="673" t="s">
        <v>49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5"/>
    </row>
    <row r="4" spans="1:17" ht="23.25" customHeight="1" thickBot="1">
      <c r="A4" s="665" t="s">
        <v>36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7"/>
    </row>
    <row r="5" spans="1:17" s="136" customFormat="1" ht="20.25" customHeight="1" thickBot="1">
      <c r="A5" s="676" t="s">
        <v>137</v>
      </c>
      <c r="B5" s="682" t="s">
        <v>34</v>
      </c>
      <c r="C5" s="683"/>
      <c r="D5" s="683"/>
      <c r="E5" s="683"/>
      <c r="F5" s="684"/>
      <c r="G5" s="684"/>
      <c r="H5" s="684"/>
      <c r="I5" s="685"/>
      <c r="J5" s="683" t="s">
        <v>33</v>
      </c>
      <c r="K5" s="683"/>
      <c r="L5" s="683"/>
      <c r="M5" s="683"/>
      <c r="N5" s="683"/>
      <c r="O5" s="683"/>
      <c r="P5" s="683"/>
      <c r="Q5" s="686"/>
    </row>
    <row r="6" spans="1:17" s="323" customFormat="1" ht="28.5" customHeight="1" thickBot="1">
      <c r="A6" s="677"/>
      <c r="B6" s="591" t="s">
        <v>152</v>
      </c>
      <c r="C6" s="601"/>
      <c r="D6" s="602"/>
      <c r="E6" s="597" t="s">
        <v>32</v>
      </c>
      <c r="F6" s="591" t="s">
        <v>153</v>
      </c>
      <c r="G6" s="601"/>
      <c r="H6" s="602"/>
      <c r="I6" s="599" t="s">
        <v>31</v>
      </c>
      <c r="J6" s="591" t="s">
        <v>154</v>
      </c>
      <c r="K6" s="601"/>
      <c r="L6" s="602"/>
      <c r="M6" s="597" t="s">
        <v>32</v>
      </c>
      <c r="N6" s="591" t="s">
        <v>155</v>
      </c>
      <c r="O6" s="601"/>
      <c r="P6" s="602"/>
      <c r="Q6" s="597" t="s">
        <v>31</v>
      </c>
    </row>
    <row r="7" spans="1:17" s="135" customFormat="1" ht="22.5" customHeight="1" thickBot="1">
      <c r="A7" s="678"/>
      <c r="B7" s="103" t="s">
        <v>20</v>
      </c>
      <c r="C7" s="100" t="s">
        <v>19</v>
      </c>
      <c r="D7" s="100" t="s">
        <v>15</v>
      </c>
      <c r="E7" s="598"/>
      <c r="F7" s="103" t="s">
        <v>20</v>
      </c>
      <c r="G7" s="101" t="s">
        <v>19</v>
      </c>
      <c r="H7" s="100" t="s">
        <v>15</v>
      </c>
      <c r="I7" s="600"/>
      <c r="J7" s="103" t="s">
        <v>20</v>
      </c>
      <c r="K7" s="100" t="s">
        <v>19</v>
      </c>
      <c r="L7" s="101" t="s">
        <v>15</v>
      </c>
      <c r="M7" s="598"/>
      <c r="N7" s="102" t="s">
        <v>20</v>
      </c>
      <c r="O7" s="101" t="s">
        <v>19</v>
      </c>
      <c r="P7" s="100" t="s">
        <v>15</v>
      </c>
      <c r="Q7" s="598"/>
    </row>
    <row r="8" spans="1:17" s="134" customFormat="1" ht="18" customHeight="1" thickBot="1">
      <c r="A8" s="462" t="s">
        <v>46</v>
      </c>
      <c r="B8" s="463">
        <f>SUM(B9:B52)</f>
        <v>15171.752000000004</v>
      </c>
      <c r="C8" s="464">
        <f>SUM(C9:C52)</f>
        <v>1050.7379999999987</v>
      </c>
      <c r="D8" s="464">
        <f aca="true" t="shared" si="0" ref="D8:D13">C8+B8</f>
        <v>16222.490000000003</v>
      </c>
      <c r="E8" s="496">
        <f aca="true" t="shared" si="1" ref="E8:E13">D8/$D$8</f>
        <v>1</v>
      </c>
      <c r="F8" s="464">
        <f>SUM(F9:F52)</f>
        <v>15249.557999999997</v>
      </c>
      <c r="G8" s="464">
        <f>SUM(G9:G52)</f>
        <v>1550.0459999999996</v>
      </c>
      <c r="H8" s="464">
        <f aca="true" t="shared" si="2" ref="H8:H13">G8+F8</f>
        <v>16799.603999999996</v>
      </c>
      <c r="I8" s="497">
        <f aca="true" t="shared" si="3" ref="I8:I13">(D8/H8-1)</f>
        <v>-0.03435283355488572</v>
      </c>
      <c r="J8" s="465">
        <f>SUM(J9:J52)</f>
        <v>123779.95899999996</v>
      </c>
      <c r="K8" s="464">
        <f>SUM(K9:K52)</f>
        <v>12440.990000000173</v>
      </c>
      <c r="L8" s="464">
        <f aca="true" t="shared" si="4" ref="L8:L13">K8+J8</f>
        <v>136220.94900000014</v>
      </c>
      <c r="M8" s="496">
        <f aca="true" t="shared" si="5" ref="M8:M13">(L8/$L$8)</f>
        <v>1</v>
      </c>
      <c r="N8" s="464">
        <f>SUM(N9:N52)</f>
        <v>118053.65900000001</v>
      </c>
      <c r="O8" s="464">
        <f>SUM(O9:O52)</f>
        <v>10900.78260000009</v>
      </c>
      <c r="P8" s="464">
        <f aca="true" t="shared" si="6" ref="P8:P13">O8+N8</f>
        <v>128954.44160000011</v>
      </c>
      <c r="Q8" s="498">
        <f aca="true" t="shared" si="7" ref="Q8:Q13">(L8/P8-1)</f>
        <v>0.05634941542021332</v>
      </c>
    </row>
    <row r="9" spans="1:17" s="133" customFormat="1" ht="18" customHeight="1" thickTop="1">
      <c r="A9" s="466" t="s">
        <v>223</v>
      </c>
      <c r="B9" s="467">
        <v>2199.471</v>
      </c>
      <c r="C9" s="468">
        <v>65.71</v>
      </c>
      <c r="D9" s="468">
        <f t="shared" si="0"/>
        <v>2265.181</v>
      </c>
      <c r="E9" s="469">
        <f t="shared" si="1"/>
        <v>0.13963214031877963</v>
      </c>
      <c r="F9" s="470">
        <v>2226.5280000000002</v>
      </c>
      <c r="G9" s="468">
        <v>341.541</v>
      </c>
      <c r="H9" s="468">
        <f t="shared" si="2"/>
        <v>2568.0690000000004</v>
      </c>
      <c r="I9" s="471">
        <f t="shared" si="3"/>
        <v>-0.11794387144582186</v>
      </c>
      <c r="J9" s="470">
        <v>17208.315999999988</v>
      </c>
      <c r="K9" s="468">
        <v>883.1440000000001</v>
      </c>
      <c r="L9" s="468">
        <f t="shared" si="4"/>
        <v>18091.45999999999</v>
      </c>
      <c r="M9" s="471">
        <f t="shared" si="5"/>
        <v>0.13280967525780465</v>
      </c>
      <c r="N9" s="470">
        <v>18890.52400000001</v>
      </c>
      <c r="O9" s="468">
        <v>1037.4199999999998</v>
      </c>
      <c r="P9" s="468">
        <f t="shared" si="6"/>
        <v>19927.944000000007</v>
      </c>
      <c r="Q9" s="472">
        <f t="shared" si="7"/>
        <v>-0.0921562204309696</v>
      </c>
    </row>
    <row r="10" spans="1:17" s="133" customFormat="1" ht="18" customHeight="1">
      <c r="A10" s="473" t="s">
        <v>226</v>
      </c>
      <c r="B10" s="474">
        <v>2129.649</v>
      </c>
      <c r="C10" s="475">
        <v>3.3930000000000002</v>
      </c>
      <c r="D10" s="475">
        <f t="shared" si="0"/>
        <v>2133.042</v>
      </c>
      <c r="E10" s="476">
        <f t="shared" si="1"/>
        <v>0.13148671997948524</v>
      </c>
      <c r="F10" s="477">
        <v>2054.256</v>
      </c>
      <c r="G10" s="475"/>
      <c r="H10" s="475">
        <f t="shared" si="2"/>
        <v>2054.256</v>
      </c>
      <c r="I10" s="478">
        <f t="shared" si="3"/>
        <v>0.0383525714419235</v>
      </c>
      <c r="J10" s="477">
        <v>17264.916</v>
      </c>
      <c r="K10" s="475">
        <v>34.93</v>
      </c>
      <c r="L10" s="475">
        <f t="shared" si="4"/>
        <v>17299.846</v>
      </c>
      <c r="M10" s="478">
        <f t="shared" si="5"/>
        <v>0.12699842518348617</v>
      </c>
      <c r="N10" s="477">
        <v>16129.205000000002</v>
      </c>
      <c r="O10" s="475">
        <v>55.62400000000002</v>
      </c>
      <c r="P10" s="475">
        <f t="shared" si="6"/>
        <v>16184.829000000002</v>
      </c>
      <c r="Q10" s="479">
        <f t="shared" si="7"/>
        <v>0.06889272663924961</v>
      </c>
    </row>
    <row r="11" spans="1:17" s="133" customFormat="1" ht="18" customHeight="1">
      <c r="A11" s="473" t="s">
        <v>224</v>
      </c>
      <c r="B11" s="474">
        <v>1860.7939999999999</v>
      </c>
      <c r="C11" s="475">
        <v>0.19999999999999998</v>
      </c>
      <c r="D11" s="475">
        <f t="shared" si="0"/>
        <v>1860.994</v>
      </c>
      <c r="E11" s="476">
        <f t="shared" si="1"/>
        <v>0.11471691460435479</v>
      </c>
      <c r="F11" s="477">
        <v>2077.2409999999995</v>
      </c>
      <c r="G11" s="475">
        <v>1.643</v>
      </c>
      <c r="H11" s="475">
        <f t="shared" si="2"/>
        <v>2078.8839999999996</v>
      </c>
      <c r="I11" s="478">
        <f t="shared" si="3"/>
        <v>-0.10481104284798948</v>
      </c>
      <c r="J11" s="477">
        <v>16296.762000000004</v>
      </c>
      <c r="K11" s="475">
        <v>43.913000000000004</v>
      </c>
      <c r="L11" s="475">
        <f t="shared" si="4"/>
        <v>16340.675000000005</v>
      </c>
      <c r="M11" s="478">
        <f t="shared" si="5"/>
        <v>0.11995713669561932</v>
      </c>
      <c r="N11" s="477">
        <v>14932.625999999997</v>
      </c>
      <c r="O11" s="475">
        <v>46.88399999999999</v>
      </c>
      <c r="P11" s="475">
        <f t="shared" si="6"/>
        <v>14979.509999999997</v>
      </c>
      <c r="Q11" s="479">
        <f t="shared" si="7"/>
        <v>0.09086845964921464</v>
      </c>
    </row>
    <row r="12" spans="1:17" s="133" customFormat="1" ht="18" customHeight="1">
      <c r="A12" s="473" t="s">
        <v>248</v>
      </c>
      <c r="B12" s="474">
        <v>1670.113</v>
      </c>
      <c r="C12" s="475">
        <v>12.684000000000001</v>
      </c>
      <c r="D12" s="475">
        <f t="shared" si="0"/>
        <v>1682.797</v>
      </c>
      <c r="E12" s="476">
        <f t="shared" si="1"/>
        <v>0.10373234934957579</v>
      </c>
      <c r="F12" s="477">
        <v>1853.7060000000001</v>
      </c>
      <c r="G12" s="475">
        <v>6.302</v>
      </c>
      <c r="H12" s="475">
        <f t="shared" si="2"/>
        <v>1860.008</v>
      </c>
      <c r="I12" s="478">
        <f t="shared" si="3"/>
        <v>-0.09527432140076819</v>
      </c>
      <c r="J12" s="477">
        <v>11999.134</v>
      </c>
      <c r="K12" s="475">
        <v>1538.1780000000003</v>
      </c>
      <c r="L12" s="475">
        <f t="shared" si="4"/>
        <v>13537.312</v>
      </c>
      <c r="M12" s="478">
        <f t="shared" si="5"/>
        <v>0.0993776074779804</v>
      </c>
      <c r="N12" s="477">
        <v>12293.947000000002</v>
      </c>
      <c r="O12" s="475">
        <v>154.612</v>
      </c>
      <c r="P12" s="475">
        <f t="shared" si="6"/>
        <v>12448.559000000001</v>
      </c>
      <c r="Q12" s="479">
        <f t="shared" si="7"/>
        <v>0.08746016305983684</v>
      </c>
    </row>
    <row r="13" spans="1:17" s="133" customFormat="1" ht="18" customHeight="1">
      <c r="A13" s="473" t="s">
        <v>230</v>
      </c>
      <c r="B13" s="474">
        <v>945.841</v>
      </c>
      <c r="C13" s="475">
        <v>145.041</v>
      </c>
      <c r="D13" s="475">
        <f t="shared" si="0"/>
        <v>1090.882</v>
      </c>
      <c r="E13" s="476">
        <f t="shared" si="1"/>
        <v>0.06724504068117779</v>
      </c>
      <c r="F13" s="477">
        <v>821.4699999999998</v>
      </c>
      <c r="G13" s="475">
        <v>238.005</v>
      </c>
      <c r="H13" s="475">
        <f t="shared" si="2"/>
        <v>1059.475</v>
      </c>
      <c r="I13" s="478">
        <f t="shared" si="3"/>
        <v>0.029643927416881155</v>
      </c>
      <c r="J13" s="477">
        <v>7981.581999999999</v>
      </c>
      <c r="K13" s="475">
        <v>1377.341</v>
      </c>
      <c r="L13" s="475">
        <f t="shared" si="4"/>
        <v>9358.922999999999</v>
      </c>
      <c r="M13" s="478">
        <f t="shared" si="5"/>
        <v>0.06870399207099923</v>
      </c>
      <c r="N13" s="477">
        <v>7644.226999999997</v>
      </c>
      <c r="O13" s="475">
        <v>1563.1180000000004</v>
      </c>
      <c r="P13" s="475">
        <f t="shared" si="6"/>
        <v>9207.344999999998</v>
      </c>
      <c r="Q13" s="479">
        <f t="shared" si="7"/>
        <v>0.01646272622563849</v>
      </c>
    </row>
    <row r="14" spans="1:17" s="133" customFormat="1" ht="18" customHeight="1">
      <c r="A14" s="473" t="s">
        <v>225</v>
      </c>
      <c r="B14" s="474">
        <v>725.6930000000001</v>
      </c>
      <c r="C14" s="475">
        <v>0.16999999999999998</v>
      </c>
      <c r="D14" s="475">
        <f aca="true" t="shared" si="8" ref="D14:D36">C14+B14</f>
        <v>725.863</v>
      </c>
      <c r="E14" s="476">
        <f aca="true" t="shared" si="9" ref="E14:E36">D14/$D$8</f>
        <v>0.0447442408656131</v>
      </c>
      <c r="F14" s="477">
        <v>819.7550000000001</v>
      </c>
      <c r="G14" s="475">
        <v>0.813</v>
      </c>
      <c r="H14" s="475">
        <f aca="true" t="shared" si="10" ref="H14:H36">G14+F14</f>
        <v>820.5680000000001</v>
      </c>
      <c r="I14" s="478">
        <f aca="true" t="shared" si="11" ref="I14:I36">(D14/H14-1)</f>
        <v>-0.11541395716138092</v>
      </c>
      <c r="J14" s="477">
        <v>5898.171</v>
      </c>
      <c r="K14" s="475">
        <v>6.059999999999999</v>
      </c>
      <c r="L14" s="475">
        <f aca="true" t="shared" si="12" ref="L14:L36">K14+J14</f>
        <v>5904.231000000001</v>
      </c>
      <c r="M14" s="478">
        <f aca="true" t="shared" si="13" ref="M14:M36">(L14/$L$8)</f>
        <v>0.043343047037500776</v>
      </c>
      <c r="N14" s="477">
        <v>6396.97</v>
      </c>
      <c r="O14" s="475">
        <v>19.369</v>
      </c>
      <c r="P14" s="475">
        <f aca="true" t="shared" si="14" ref="P14:P36">O14+N14</f>
        <v>6416.339</v>
      </c>
      <c r="Q14" s="479">
        <f aca="true" t="shared" si="15" ref="Q14:Q36">(L14/P14-1)</f>
        <v>-0.07981311461255391</v>
      </c>
    </row>
    <row r="15" spans="1:17" s="133" customFormat="1" ht="18" customHeight="1">
      <c r="A15" s="473" t="s">
        <v>227</v>
      </c>
      <c r="B15" s="474">
        <v>490.104</v>
      </c>
      <c r="C15" s="475">
        <v>0.044</v>
      </c>
      <c r="D15" s="475">
        <f t="shared" si="8"/>
        <v>490.14799999999997</v>
      </c>
      <c r="E15" s="476">
        <f t="shared" si="9"/>
        <v>0.0302141040000641</v>
      </c>
      <c r="F15" s="477">
        <v>488.284</v>
      </c>
      <c r="G15" s="475">
        <v>7.273</v>
      </c>
      <c r="H15" s="475">
        <f t="shared" si="10"/>
        <v>495.557</v>
      </c>
      <c r="I15" s="478">
        <f t="shared" si="11"/>
        <v>-0.010914990606529673</v>
      </c>
      <c r="J15" s="477">
        <v>3918.8050000000003</v>
      </c>
      <c r="K15" s="475">
        <v>17.128</v>
      </c>
      <c r="L15" s="475">
        <f t="shared" si="12"/>
        <v>3935.9330000000004</v>
      </c>
      <c r="M15" s="478">
        <f t="shared" si="13"/>
        <v>0.02889374232740073</v>
      </c>
      <c r="N15" s="477">
        <v>3308.81</v>
      </c>
      <c r="O15" s="475">
        <v>50.163000000000004</v>
      </c>
      <c r="P15" s="475">
        <f t="shared" si="14"/>
        <v>3358.973</v>
      </c>
      <c r="Q15" s="479">
        <f t="shared" si="15"/>
        <v>0.17176678705068493</v>
      </c>
    </row>
    <row r="16" spans="1:17" s="133" customFormat="1" ht="18" customHeight="1">
      <c r="A16" s="473" t="s">
        <v>231</v>
      </c>
      <c r="B16" s="474">
        <v>441.31600000000003</v>
      </c>
      <c r="C16" s="475">
        <v>0.619</v>
      </c>
      <c r="D16" s="475">
        <f aca="true" t="shared" si="16" ref="D16:D24">C16+B16</f>
        <v>441.93500000000006</v>
      </c>
      <c r="E16" s="476">
        <f aca="true" t="shared" si="17" ref="E16:E24">D16/$D$8</f>
        <v>0.027242118811600435</v>
      </c>
      <c r="F16" s="477">
        <v>472.68800000000005</v>
      </c>
      <c r="G16" s="475">
        <v>3.476</v>
      </c>
      <c r="H16" s="475">
        <f aca="true" t="shared" si="18" ref="H16:H24">G16+F16</f>
        <v>476.16400000000004</v>
      </c>
      <c r="I16" s="478">
        <f aca="true" t="shared" si="19" ref="I16:I24">(D16/H16-1)</f>
        <v>-0.07188489680026211</v>
      </c>
      <c r="J16" s="477">
        <v>3694.8800000000006</v>
      </c>
      <c r="K16" s="475">
        <v>11.094000000000001</v>
      </c>
      <c r="L16" s="475">
        <f aca="true" t="shared" si="20" ref="L16:L24">K16+J16</f>
        <v>3705.9740000000006</v>
      </c>
      <c r="M16" s="478">
        <f aca="true" t="shared" si="21" ref="M16:M24">(L16/$L$8)</f>
        <v>0.027205609909530117</v>
      </c>
      <c r="N16" s="477">
        <v>3681.1610000000005</v>
      </c>
      <c r="O16" s="475">
        <v>23.797000000000004</v>
      </c>
      <c r="P16" s="475">
        <f aca="true" t="shared" si="22" ref="P16:P24">O16+N16</f>
        <v>3704.9580000000005</v>
      </c>
      <c r="Q16" s="479">
        <f aca="true" t="shared" si="23" ref="Q16:Q24">(L16/P16-1)</f>
        <v>0.00027422713024005674</v>
      </c>
    </row>
    <row r="17" spans="1:17" s="133" customFormat="1" ht="18" customHeight="1">
      <c r="A17" s="473" t="s">
        <v>229</v>
      </c>
      <c r="B17" s="474">
        <v>411.347</v>
      </c>
      <c r="C17" s="475">
        <v>0.044</v>
      </c>
      <c r="D17" s="475">
        <f t="shared" si="16"/>
        <v>411.39099999999996</v>
      </c>
      <c r="E17" s="476">
        <f t="shared" si="17"/>
        <v>0.02535930057592884</v>
      </c>
      <c r="F17" s="477">
        <v>418.93499999999995</v>
      </c>
      <c r="G17" s="475">
        <v>0.1</v>
      </c>
      <c r="H17" s="475">
        <f t="shared" si="18"/>
        <v>419.03499999999997</v>
      </c>
      <c r="I17" s="478">
        <f t="shared" si="19"/>
        <v>-0.018241912966697305</v>
      </c>
      <c r="J17" s="477">
        <v>3532.8249999999994</v>
      </c>
      <c r="K17" s="475">
        <v>6.685999999999999</v>
      </c>
      <c r="L17" s="475">
        <f t="shared" si="20"/>
        <v>3539.5109999999995</v>
      </c>
      <c r="M17" s="478">
        <f t="shared" si="21"/>
        <v>0.025983602566151523</v>
      </c>
      <c r="N17" s="477">
        <v>2970.696</v>
      </c>
      <c r="O17" s="475">
        <v>7.438999999999999</v>
      </c>
      <c r="P17" s="475">
        <f t="shared" si="22"/>
        <v>2978.1349999999998</v>
      </c>
      <c r="Q17" s="479">
        <f t="shared" si="23"/>
        <v>0.18849917817694628</v>
      </c>
    </row>
    <row r="18" spans="1:17" s="133" customFormat="1" ht="18" customHeight="1">
      <c r="A18" s="473" t="s">
        <v>234</v>
      </c>
      <c r="B18" s="474">
        <v>405.175</v>
      </c>
      <c r="C18" s="475">
        <v>0.01</v>
      </c>
      <c r="D18" s="475">
        <f t="shared" si="16"/>
        <v>405.185</v>
      </c>
      <c r="E18" s="476">
        <f t="shared" si="17"/>
        <v>0.0249767452468764</v>
      </c>
      <c r="F18" s="477">
        <v>229.823</v>
      </c>
      <c r="G18" s="475"/>
      <c r="H18" s="475">
        <f t="shared" si="18"/>
        <v>229.823</v>
      </c>
      <c r="I18" s="478">
        <f t="shared" si="19"/>
        <v>0.7630306801321016</v>
      </c>
      <c r="J18" s="477">
        <v>3641.8300000000004</v>
      </c>
      <c r="K18" s="475">
        <v>0.52</v>
      </c>
      <c r="L18" s="475">
        <f t="shared" si="20"/>
        <v>3642.3500000000004</v>
      </c>
      <c r="M18" s="478">
        <f t="shared" si="21"/>
        <v>0.026738545185146203</v>
      </c>
      <c r="N18" s="477">
        <v>2339.6369999999997</v>
      </c>
      <c r="O18" s="475">
        <v>18.857</v>
      </c>
      <c r="P18" s="475">
        <f t="shared" si="22"/>
        <v>2358.4939999999997</v>
      </c>
      <c r="Q18" s="479">
        <f t="shared" si="23"/>
        <v>0.5443541514203558</v>
      </c>
    </row>
    <row r="19" spans="1:17" s="133" customFormat="1" ht="18" customHeight="1">
      <c r="A19" s="473" t="s">
        <v>228</v>
      </c>
      <c r="B19" s="474">
        <v>328.558</v>
      </c>
      <c r="C19" s="475">
        <v>0.015</v>
      </c>
      <c r="D19" s="475">
        <f t="shared" si="16"/>
        <v>328.573</v>
      </c>
      <c r="E19" s="476">
        <f t="shared" si="17"/>
        <v>0.020254165667539317</v>
      </c>
      <c r="F19" s="477">
        <v>325.33299999999997</v>
      </c>
      <c r="G19" s="475">
        <v>0.962</v>
      </c>
      <c r="H19" s="475">
        <f t="shared" si="18"/>
        <v>326.29499999999996</v>
      </c>
      <c r="I19" s="478">
        <f t="shared" si="19"/>
        <v>0.006981412525475461</v>
      </c>
      <c r="J19" s="477">
        <v>2552.924000000001</v>
      </c>
      <c r="K19" s="475">
        <v>4.904</v>
      </c>
      <c r="L19" s="475">
        <f t="shared" si="20"/>
        <v>2557.828000000001</v>
      </c>
      <c r="M19" s="478">
        <f t="shared" si="21"/>
        <v>0.018777053153549814</v>
      </c>
      <c r="N19" s="477">
        <v>2306.047</v>
      </c>
      <c r="O19" s="475">
        <v>6.2749999999999995</v>
      </c>
      <c r="P19" s="475">
        <f t="shared" si="22"/>
        <v>2312.322</v>
      </c>
      <c r="Q19" s="479">
        <f t="shared" si="23"/>
        <v>0.10617292920276711</v>
      </c>
    </row>
    <row r="20" spans="1:17" s="133" customFormat="1" ht="18" customHeight="1">
      <c r="A20" s="473" t="s">
        <v>235</v>
      </c>
      <c r="B20" s="474">
        <v>256.94</v>
      </c>
      <c r="C20" s="475">
        <v>0</v>
      </c>
      <c r="D20" s="475">
        <f t="shared" si="16"/>
        <v>256.94</v>
      </c>
      <c r="E20" s="476">
        <f t="shared" si="17"/>
        <v>0.015838505679461042</v>
      </c>
      <c r="F20" s="477">
        <v>145.461</v>
      </c>
      <c r="G20" s="475"/>
      <c r="H20" s="475">
        <f t="shared" si="18"/>
        <v>145.461</v>
      </c>
      <c r="I20" s="478">
        <f t="shared" si="19"/>
        <v>0.7663841167048211</v>
      </c>
      <c r="J20" s="477">
        <v>2750.2509999999997</v>
      </c>
      <c r="K20" s="475">
        <v>0.175</v>
      </c>
      <c r="L20" s="475">
        <f t="shared" si="20"/>
        <v>2750.426</v>
      </c>
      <c r="M20" s="478">
        <f t="shared" si="21"/>
        <v>0.020190917918212398</v>
      </c>
      <c r="N20" s="477">
        <v>1591.3879999999997</v>
      </c>
      <c r="O20" s="475">
        <v>2.812</v>
      </c>
      <c r="P20" s="475">
        <f t="shared" si="22"/>
        <v>1594.1999999999996</v>
      </c>
      <c r="Q20" s="479">
        <f t="shared" si="23"/>
        <v>0.7252703550370097</v>
      </c>
    </row>
    <row r="21" spans="1:17" s="133" customFormat="1" ht="18" customHeight="1">
      <c r="A21" s="473" t="s">
        <v>245</v>
      </c>
      <c r="B21" s="474">
        <v>204.29399999999998</v>
      </c>
      <c r="C21" s="475">
        <v>0.8240000000000001</v>
      </c>
      <c r="D21" s="475">
        <f t="shared" si="16"/>
        <v>205.118</v>
      </c>
      <c r="E21" s="476">
        <f t="shared" si="17"/>
        <v>0.012644051560518758</v>
      </c>
      <c r="F21" s="477">
        <v>196.70799999999997</v>
      </c>
      <c r="G21" s="475">
        <v>0.01</v>
      </c>
      <c r="H21" s="475">
        <f t="shared" si="18"/>
        <v>196.71799999999996</v>
      </c>
      <c r="I21" s="478">
        <f t="shared" si="19"/>
        <v>0.042700718795433135</v>
      </c>
      <c r="J21" s="477">
        <v>1665.2330000000002</v>
      </c>
      <c r="K21" s="475">
        <v>1.194</v>
      </c>
      <c r="L21" s="475">
        <f t="shared" si="20"/>
        <v>1666.4270000000001</v>
      </c>
      <c r="M21" s="478">
        <f t="shared" si="21"/>
        <v>0.012233265237346119</v>
      </c>
      <c r="N21" s="477">
        <v>1586.1270000000002</v>
      </c>
      <c r="O21" s="475">
        <v>6.375</v>
      </c>
      <c r="P21" s="475">
        <f t="shared" si="22"/>
        <v>1592.5020000000002</v>
      </c>
      <c r="Q21" s="479">
        <f t="shared" si="23"/>
        <v>0.046420663835901044</v>
      </c>
    </row>
    <row r="22" spans="1:17" s="133" customFormat="1" ht="18" customHeight="1">
      <c r="A22" s="473" t="s">
        <v>238</v>
      </c>
      <c r="B22" s="474">
        <v>168.58100000000002</v>
      </c>
      <c r="C22" s="475">
        <v>29.797</v>
      </c>
      <c r="D22" s="475">
        <f t="shared" si="16"/>
        <v>198.37800000000001</v>
      </c>
      <c r="E22" s="476">
        <f t="shared" si="17"/>
        <v>0.012228578966607468</v>
      </c>
      <c r="F22" s="477">
        <v>108.662</v>
      </c>
      <c r="G22" s="475">
        <v>31.615000000000002</v>
      </c>
      <c r="H22" s="475">
        <f t="shared" si="18"/>
        <v>140.27700000000002</v>
      </c>
      <c r="I22" s="478">
        <f t="shared" si="19"/>
        <v>0.41418764302059485</v>
      </c>
      <c r="J22" s="477">
        <v>1386.3999999999996</v>
      </c>
      <c r="K22" s="475">
        <v>338.22300000000007</v>
      </c>
      <c r="L22" s="475">
        <f t="shared" si="20"/>
        <v>1724.6229999999996</v>
      </c>
      <c r="M22" s="478">
        <f t="shared" si="21"/>
        <v>0.012660482933502379</v>
      </c>
      <c r="N22" s="477">
        <v>1049.039</v>
      </c>
      <c r="O22" s="475">
        <v>287.43500000000006</v>
      </c>
      <c r="P22" s="475">
        <f t="shared" si="22"/>
        <v>1336.4740000000002</v>
      </c>
      <c r="Q22" s="479">
        <f t="shared" si="23"/>
        <v>0.2904276476758989</v>
      </c>
    </row>
    <row r="23" spans="1:17" s="133" customFormat="1" ht="18" customHeight="1">
      <c r="A23" s="473" t="s">
        <v>233</v>
      </c>
      <c r="B23" s="474">
        <v>185.52100000000002</v>
      </c>
      <c r="C23" s="475">
        <v>6.932</v>
      </c>
      <c r="D23" s="475">
        <f t="shared" si="16"/>
        <v>192.453</v>
      </c>
      <c r="E23" s="476">
        <f t="shared" si="17"/>
        <v>0.011863345269437673</v>
      </c>
      <c r="F23" s="477">
        <v>197.38299999999998</v>
      </c>
      <c r="G23" s="475">
        <v>3.615</v>
      </c>
      <c r="H23" s="475">
        <f t="shared" si="18"/>
        <v>200.998</v>
      </c>
      <c r="I23" s="478">
        <f t="shared" si="19"/>
        <v>-0.0425128608244858</v>
      </c>
      <c r="J23" s="477">
        <v>1543.12</v>
      </c>
      <c r="K23" s="475">
        <v>23.634</v>
      </c>
      <c r="L23" s="475">
        <f t="shared" si="20"/>
        <v>1566.754</v>
      </c>
      <c r="M23" s="478">
        <f t="shared" si="21"/>
        <v>0.011501564271145978</v>
      </c>
      <c r="N23" s="477">
        <v>1437.1909999999998</v>
      </c>
      <c r="O23" s="475">
        <v>22.232</v>
      </c>
      <c r="P23" s="475">
        <f t="shared" si="22"/>
        <v>1459.4229999999998</v>
      </c>
      <c r="Q23" s="479">
        <f t="shared" si="23"/>
        <v>0.07354344833540383</v>
      </c>
    </row>
    <row r="24" spans="1:17" s="133" customFormat="1" ht="18" customHeight="1">
      <c r="A24" s="473" t="s">
        <v>247</v>
      </c>
      <c r="B24" s="474">
        <v>137.709</v>
      </c>
      <c r="C24" s="475">
        <v>0</v>
      </c>
      <c r="D24" s="475">
        <f t="shared" si="16"/>
        <v>137.709</v>
      </c>
      <c r="E24" s="476">
        <f t="shared" si="17"/>
        <v>0.008488770836043047</v>
      </c>
      <c r="F24" s="477">
        <v>261.017</v>
      </c>
      <c r="G24" s="475"/>
      <c r="H24" s="475">
        <f t="shared" si="18"/>
        <v>261.017</v>
      </c>
      <c r="I24" s="478">
        <f t="shared" si="19"/>
        <v>-0.47241367420512836</v>
      </c>
      <c r="J24" s="477">
        <v>1294.584</v>
      </c>
      <c r="K24" s="475">
        <v>0.36</v>
      </c>
      <c r="L24" s="475">
        <f t="shared" si="20"/>
        <v>1294.944</v>
      </c>
      <c r="M24" s="478">
        <f t="shared" si="21"/>
        <v>0.009506203043703643</v>
      </c>
      <c r="N24" s="477">
        <v>1324.394</v>
      </c>
      <c r="O24" s="475">
        <v>0.787</v>
      </c>
      <c r="P24" s="475">
        <f t="shared" si="22"/>
        <v>1325.181</v>
      </c>
      <c r="Q24" s="479">
        <f t="shared" si="23"/>
        <v>-0.022817260434612407</v>
      </c>
    </row>
    <row r="25" spans="1:17" s="133" customFormat="1" ht="18" customHeight="1">
      <c r="A25" s="473" t="s">
        <v>236</v>
      </c>
      <c r="B25" s="474">
        <v>135.716</v>
      </c>
      <c r="C25" s="475">
        <v>0.228</v>
      </c>
      <c r="D25" s="475">
        <f>C25+B25</f>
        <v>135.94400000000002</v>
      </c>
      <c r="E25" s="476">
        <f>D25/$D$8</f>
        <v>0.008379971262118207</v>
      </c>
      <c r="F25" s="477">
        <v>151.52800000000002</v>
      </c>
      <c r="G25" s="475"/>
      <c r="H25" s="475">
        <f>G25+F25</f>
        <v>151.52800000000002</v>
      </c>
      <c r="I25" s="478">
        <f>(D25/H25-1)</f>
        <v>-0.10284567868644745</v>
      </c>
      <c r="J25" s="477">
        <v>1110.577</v>
      </c>
      <c r="K25" s="475">
        <v>1.2560000000000002</v>
      </c>
      <c r="L25" s="475">
        <f>K25+J25</f>
        <v>1111.833</v>
      </c>
      <c r="M25" s="478">
        <f>(L25/$L$8)</f>
        <v>0.008161982486262072</v>
      </c>
      <c r="N25" s="477">
        <v>1063.2369999999999</v>
      </c>
      <c r="O25" s="475">
        <v>0.9870000000000001</v>
      </c>
      <c r="P25" s="475">
        <f>O25+N25</f>
        <v>1064.224</v>
      </c>
      <c r="Q25" s="479">
        <f>(L25/P25-1)</f>
        <v>0.04473588267131756</v>
      </c>
    </row>
    <row r="26" spans="1:17" s="133" customFormat="1" ht="18" customHeight="1">
      <c r="A26" s="473" t="s">
        <v>237</v>
      </c>
      <c r="B26" s="474">
        <v>128.795</v>
      </c>
      <c r="C26" s="475">
        <v>1.63</v>
      </c>
      <c r="D26" s="475">
        <f>C26+B26</f>
        <v>130.42499999999998</v>
      </c>
      <c r="E26" s="476">
        <f>D26/$D$8</f>
        <v>0.00803976454909203</v>
      </c>
      <c r="F26" s="477">
        <v>160.523</v>
      </c>
      <c r="G26" s="475">
        <v>2.061</v>
      </c>
      <c r="H26" s="475">
        <f>G26+F26</f>
        <v>162.584</v>
      </c>
      <c r="I26" s="478">
        <f>(D26/H26-1)</f>
        <v>-0.19779929144319253</v>
      </c>
      <c r="J26" s="477">
        <v>1216.8270000000002</v>
      </c>
      <c r="K26" s="475">
        <v>18.891</v>
      </c>
      <c r="L26" s="475">
        <f>K26+J26</f>
        <v>1235.7180000000003</v>
      </c>
      <c r="M26" s="478">
        <f>(L26/$L$8)</f>
        <v>0.009071424102323637</v>
      </c>
      <c r="N26" s="477">
        <v>1006.81</v>
      </c>
      <c r="O26" s="475">
        <v>34.947</v>
      </c>
      <c r="P26" s="475">
        <f>O26+N26</f>
        <v>1041.757</v>
      </c>
      <c r="Q26" s="479">
        <f>(L26/P26-1)</f>
        <v>0.18618641391418556</v>
      </c>
    </row>
    <row r="27" spans="1:17" s="133" customFormat="1" ht="18" customHeight="1">
      <c r="A27" s="473" t="s">
        <v>239</v>
      </c>
      <c r="B27" s="474">
        <v>99.564</v>
      </c>
      <c r="C27" s="475">
        <v>26.563</v>
      </c>
      <c r="D27" s="475">
        <f t="shared" si="8"/>
        <v>126.127</v>
      </c>
      <c r="E27" s="476">
        <f t="shared" si="9"/>
        <v>0.007774823716950972</v>
      </c>
      <c r="F27" s="477">
        <v>49.419000000000004</v>
      </c>
      <c r="G27" s="475">
        <v>31.268</v>
      </c>
      <c r="H27" s="475">
        <f t="shared" si="10"/>
        <v>80.68700000000001</v>
      </c>
      <c r="I27" s="478">
        <f t="shared" si="11"/>
        <v>0.563163830604682</v>
      </c>
      <c r="J27" s="477">
        <v>756.602</v>
      </c>
      <c r="K27" s="475">
        <v>285.85299999999995</v>
      </c>
      <c r="L27" s="475">
        <f t="shared" si="12"/>
        <v>1042.455</v>
      </c>
      <c r="M27" s="478">
        <f t="shared" si="13"/>
        <v>0.007652677562832123</v>
      </c>
      <c r="N27" s="477">
        <v>524.549</v>
      </c>
      <c r="O27" s="475">
        <v>190.576</v>
      </c>
      <c r="P27" s="475">
        <f t="shared" si="14"/>
        <v>715.125</v>
      </c>
      <c r="Q27" s="479">
        <f t="shared" si="15"/>
        <v>0.45772417409543786</v>
      </c>
    </row>
    <row r="28" spans="1:17" s="133" customFormat="1" ht="18" customHeight="1">
      <c r="A28" s="473" t="s">
        <v>266</v>
      </c>
      <c r="B28" s="474">
        <v>122.361</v>
      </c>
      <c r="C28" s="475">
        <v>1.443</v>
      </c>
      <c r="D28" s="475">
        <f t="shared" si="8"/>
        <v>123.804</v>
      </c>
      <c r="E28" s="476">
        <f t="shared" si="9"/>
        <v>0.007631627450533178</v>
      </c>
      <c r="F28" s="477">
        <v>97.7</v>
      </c>
      <c r="G28" s="475">
        <v>0.26</v>
      </c>
      <c r="H28" s="475">
        <f t="shared" si="10"/>
        <v>97.96000000000001</v>
      </c>
      <c r="I28" s="478">
        <f t="shared" si="11"/>
        <v>0.2638219681502654</v>
      </c>
      <c r="J28" s="477">
        <v>567.3549999999998</v>
      </c>
      <c r="K28" s="475">
        <v>20.256999999999994</v>
      </c>
      <c r="L28" s="475">
        <f t="shared" si="12"/>
        <v>587.6119999999997</v>
      </c>
      <c r="M28" s="478">
        <f t="shared" si="13"/>
        <v>0.004313668377101081</v>
      </c>
      <c r="N28" s="477">
        <v>992.131</v>
      </c>
      <c r="O28" s="475">
        <v>11.79</v>
      </c>
      <c r="P28" s="475">
        <f t="shared" si="14"/>
        <v>1003.9209999999999</v>
      </c>
      <c r="Q28" s="479">
        <f t="shared" si="15"/>
        <v>-0.41468302784780897</v>
      </c>
    </row>
    <row r="29" spans="1:17" s="133" customFormat="1" ht="18" customHeight="1">
      <c r="A29" s="473" t="s">
        <v>241</v>
      </c>
      <c r="B29" s="474">
        <v>90.528</v>
      </c>
      <c r="C29" s="475">
        <v>0</v>
      </c>
      <c r="D29" s="475">
        <f t="shared" si="8"/>
        <v>90.528</v>
      </c>
      <c r="E29" s="476">
        <f t="shared" si="9"/>
        <v>0.005580401035845914</v>
      </c>
      <c r="F29" s="477">
        <v>53.522000000000006</v>
      </c>
      <c r="G29" s="475">
        <v>0.35</v>
      </c>
      <c r="H29" s="475">
        <f t="shared" si="10"/>
        <v>53.87200000000001</v>
      </c>
      <c r="I29" s="478">
        <f t="shared" si="11"/>
        <v>0.6804276804276803</v>
      </c>
      <c r="J29" s="477">
        <v>466.38399999999996</v>
      </c>
      <c r="K29" s="475"/>
      <c r="L29" s="475">
        <f t="shared" si="12"/>
        <v>466.38399999999996</v>
      </c>
      <c r="M29" s="478">
        <f t="shared" si="13"/>
        <v>0.003423731837310864</v>
      </c>
      <c r="N29" s="477">
        <v>403.143</v>
      </c>
      <c r="O29" s="475">
        <v>0.35</v>
      </c>
      <c r="P29" s="475">
        <f t="shared" si="14"/>
        <v>403.493</v>
      </c>
      <c r="Q29" s="479">
        <f t="shared" si="15"/>
        <v>0.15586639669089664</v>
      </c>
    </row>
    <row r="30" spans="1:17" s="133" customFormat="1" ht="18" customHeight="1">
      <c r="A30" s="473" t="s">
        <v>255</v>
      </c>
      <c r="B30" s="474">
        <v>77.046</v>
      </c>
      <c r="C30" s="475">
        <v>1.45</v>
      </c>
      <c r="D30" s="475">
        <f t="shared" si="8"/>
        <v>78.49600000000001</v>
      </c>
      <c r="E30" s="476">
        <f t="shared" si="9"/>
        <v>0.004838714648614361</v>
      </c>
      <c r="F30" s="477">
        <v>74.969</v>
      </c>
      <c r="G30" s="475">
        <v>3.003</v>
      </c>
      <c r="H30" s="475">
        <f t="shared" si="10"/>
        <v>77.972</v>
      </c>
      <c r="I30" s="478">
        <f t="shared" si="11"/>
        <v>0.006720361155286625</v>
      </c>
      <c r="J30" s="477">
        <v>709.0939999999998</v>
      </c>
      <c r="K30" s="475">
        <v>5.545000000000001</v>
      </c>
      <c r="L30" s="475">
        <f t="shared" si="12"/>
        <v>714.6389999999998</v>
      </c>
      <c r="M30" s="478">
        <f t="shared" si="13"/>
        <v>0.005246175461602452</v>
      </c>
      <c r="N30" s="477">
        <v>528.506</v>
      </c>
      <c r="O30" s="475">
        <v>12.984</v>
      </c>
      <c r="P30" s="475">
        <f t="shared" si="14"/>
        <v>541.49</v>
      </c>
      <c r="Q30" s="479">
        <f t="shared" si="15"/>
        <v>0.319763984561118</v>
      </c>
    </row>
    <row r="31" spans="1:17" s="133" customFormat="1" ht="18" customHeight="1">
      <c r="A31" s="473" t="s">
        <v>232</v>
      </c>
      <c r="B31" s="474">
        <v>66.155</v>
      </c>
      <c r="C31" s="475">
        <v>0</v>
      </c>
      <c r="D31" s="475">
        <f t="shared" si="8"/>
        <v>66.155</v>
      </c>
      <c r="E31" s="476">
        <f t="shared" si="9"/>
        <v>0.0040779806305937</v>
      </c>
      <c r="F31" s="477">
        <v>71.356</v>
      </c>
      <c r="G31" s="475"/>
      <c r="H31" s="475">
        <f t="shared" si="10"/>
        <v>71.356</v>
      </c>
      <c r="I31" s="478">
        <f t="shared" si="11"/>
        <v>-0.07288805426313127</v>
      </c>
      <c r="J31" s="477">
        <v>616.34</v>
      </c>
      <c r="K31" s="475"/>
      <c r="L31" s="475">
        <f t="shared" si="12"/>
        <v>616.34</v>
      </c>
      <c r="M31" s="478">
        <f t="shared" si="13"/>
        <v>0.004524561049710492</v>
      </c>
      <c r="N31" s="477">
        <v>523.761</v>
      </c>
      <c r="O31" s="475">
        <v>0.008</v>
      </c>
      <c r="P31" s="475">
        <f t="shared" si="14"/>
        <v>523.769</v>
      </c>
      <c r="Q31" s="479">
        <f t="shared" si="15"/>
        <v>0.17674012780443293</v>
      </c>
    </row>
    <row r="32" spans="1:17" s="133" customFormat="1" ht="18" customHeight="1">
      <c r="A32" s="473" t="s">
        <v>254</v>
      </c>
      <c r="B32" s="474">
        <v>46.922</v>
      </c>
      <c r="C32" s="475">
        <v>3.6729999999999996</v>
      </c>
      <c r="D32" s="475">
        <f t="shared" si="8"/>
        <v>50.595</v>
      </c>
      <c r="E32" s="476">
        <f t="shared" si="9"/>
        <v>0.0031188183811486393</v>
      </c>
      <c r="F32" s="477">
        <v>36.708</v>
      </c>
      <c r="G32" s="475">
        <v>4.978</v>
      </c>
      <c r="H32" s="475">
        <f t="shared" si="10"/>
        <v>41.686</v>
      </c>
      <c r="I32" s="478">
        <f t="shared" si="11"/>
        <v>0.21371683538837982</v>
      </c>
      <c r="J32" s="477">
        <v>325.6669999999999</v>
      </c>
      <c r="K32" s="475">
        <v>15.755000000000003</v>
      </c>
      <c r="L32" s="475">
        <f t="shared" si="12"/>
        <v>341.4219999999999</v>
      </c>
      <c r="M32" s="478">
        <f t="shared" si="13"/>
        <v>0.002506383948330881</v>
      </c>
      <c r="N32" s="477">
        <v>284.34</v>
      </c>
      <c r="O32" s="475">
        <v>64.54300000000002</v>
      </c>
      <c r="P32" s="475">
        <f t="shared" si="14"/>
        <v>348.883</v>
      </c>
      <c r="Q32" s="479">
        <f t="shared" si="15"/>
        <v>-0.021385392810770565</v>
      </c>
    </row>
    <row r="33" spans="1:17" s="133" customFormat="1" ht="18" customHeight="1">
      <c r="A33" s="473" t="s">
        <v>253</v>
      </c>
      <c r="B33" s="474">
        <v>35.090999999999994</v>
      </c>
      <c r="C33" s="475">
        <v>0</v>
      </c>
      <c r="D33" s="475">
        <f t="shared" si="8"/>
        <v>35.090999999999994</v>
      </c>
      <c r="E33" s="476">
        <f t="shared" si="9"/>
        <v>0.0021631081295164912</v>
      </c>
      <c r="F33" s="477">
        <v>36.347</v>
      </c>
      <c r="G33" s="475"/>
      <c r="H33" s="475">
        <f t="shared" si="10"/>
        <v>36.347</v>
      </c>
      <c r="I33" s="478">
        <f t="shared" si="11"/>
        <v>-0.03455580928274704</v>
      </c>
      <c r="J33" s="477">
        <v>379.771</v>
      </c>
      <c r="K33" s="475"/>
      <c r="L33" s="475">
        <f t="shared" si="12"/>
        <v>379.771</v>
      </c>
      <c r="M33" s="478">
        <f t="shared" si="13"/>
        <v>0.002787904524141875</v>
      </c>
      <c r="N33" s="477">
        <v>323.1330000000001</v>
      </c>
      <c r="O33" s="475">
        <v>0.3</v>
      </c>
      <c r="P33" s="475">
        <f t="shared" si="14"/>
        <v>323.4330000000001</v>
      </c>
      <c r="Q33" s="479">
        <f t="shared" si="15"/>
        <v>0.17418754425182303</v>
      </c>
    </row>
    <row r="34" spans="1:17" s="133" customFormat="1" ht="18" customHeight="1">
      <c r="A34" s="473" t="s">
        <v>264</v>
      </c>
      <c r="B34" s="474">
        <v>31.09</v>
      </c>
      <c r="C34" s="475">
        <v>0.581</v>
      </c>
      <c r="D34" s="475">
        <f t="shared" si="8"/>
        <v>31.671</v>
      </c>
      <c r="E34" s="476">
        <f t="shared" si="9"/>
        <v>0.0019522896916564592</v>
      </c>
      <c r="F34" s="477">
        <v>35.237</v>
      </c>
      <c r="G34" s="475">
        <v>0.25</v>
      </c>
      <c r="H34" s="475">
        <f t="shared" si="10"/>
        <v>35.487</v>
      </c>
      <c r="I34" s="478">
        <f t="shared" si="11"/>
        <v>-0.10753233578493537</v>
      </c>
      <c r="J34" s="477">
        <v>251.32399999999998</v>
      </c>
      <c r="K34" s="475">
        <v>11.308</v>
      </c>
      <c r="L34" s="475">
        <f t="shared" si="12"/>
        <v>262.632</v>
      </c>
      <c r="M34" s="478">
        <f t="shared" si="13"/>
        <v>0.001927985393788438</v>
      </c>
      <c r="N34" s="477">
        <v>245.17099999999996</v>
      </c>
      <c r="O34" s="475">
        <v>5.858999999999998</v>
      </c>
      <c r="P34" s="475">
        <f t="shared" si="14"/>
        <v>251.02999999999997</v>
      </c>
      <c r="Q34" s="479">
        <f t="shared" si="15"/>
        <v>0.04621758355575034</v>
      </c>
    </row>
    <row r="35" spans="1:17" s="133" customFormat="1" ht="18" customHeight="1">
      <c r="A35" s="473" t="s">
        <v>269</v>
      </c>
      <c r="B35" s="474">
        <v>10.427</v>
      </c>
      <c r="C35" s="475">
        <v>17.592</v>
      </c>
      <c r="D35" s="475">
        <f t="shared" si="8"/>
        <v>28.019</v>
      </c>
      <c r="E35" s="476">
        <f t="shared" si="9"/>
        <v>0.0017271701200000736</v>
      </c>
      <c r="F35" s="477">
        <v>8.553999999999998</v>
      </c>
      <c r="G35" s="475">
        <v>18.337000000000003</v>
      </c>
      <c r="H35" s="475">
        <f t="shared" si="10"/>
        <v>26.891000000000002</v>
      </c>
      <c r="I35" s="478">
        <f t="shared" si="11"/>
        <v>0.04194711985422628</v>
      </c>
      <c r="J35" s="477">
        <v>86.00499999999998</v>
      </c>
      <c r="K35" s="475">
        <v>225.61400000000003</v>
      </c>
      <c r="L35" s="475">
        <f t="shared" si="12"/>
        <v>311.619</v>
      </c>
      <c r="M35" s="478">
        <f t="shared" si="13"/>
        <v>0.002287599684832615</v>
      </c>
      <c r="N35" s="477">
        <v>145.896</v>
      </c>
      <c r="O35" s="475">
        <v>162.91099999999997</v>
      </c>
      <c r="P35" s="475">
        <f t="shared" si="14"/>
        <v>308.80699999999996</v>
      </c>
      <c r="Q35" s="479">
        <f t="shared" si="15"/>
        <v>0.009106011197932862</v>
      </c>
    </row>
    <row r="36" spans="1:17" s="133" customFormat="1" ht="18" customHeight="1">
      <c r="A36" s="473" t="s">
        <v>244</v>
      </c>
      <c r="B36" s="474">
        <v>26.194</v>
      </c>
      <c r="C36" s="475">
        <v>0.352</v>
      </c>
      <c r="D36" s="475">
        <f t="shared" si="8"/>
        <v>26.546</v>
      </c>
      <c r="E36" s="476">
        <f t="shared" si="9"/>
        <v>0.0016363702489568491</v>
      </c>
      <c r="F36" s="477">
        <v>27.143</v>
      </c>
      <c r="G36" s="475">
        <v>1.3270000000000002</v>
      </c>
      <c r="H36" s="475">
        <f t="shared" si="10"/>
        <v>28.470000000000002</v>
      </c>
      <c r="I36" s="478">
        <f t="shared" si="11"/>
        <v>-0.06757990867579922</v>
      </c>
      <c r="J36" s="477">
        <v>231.203</v>
      </c>
      <c r="K36" s="475">
        <v>8.734000000000002</v>
      </c>
      <c r="L36" s="475">
        <f t="shared" si="12"/>
        <v>239.937</v>
      </c>
      <c r="M36" s="478">
        <f t="shared" si="13"/>
        <v>0.0017613810633487787</v>
      </c>
      <c r="N36" s="477">
        <v>306.63999999999993</v>
      </c>
      <c r="O36" s="475">
        <v>20.531</v>
      </c>
      <c r="P36" s="475">
        <f t="shared" si="14"/>
        <v>327.17099999999994</v>
      </c>
      <c r="Q36" s="479">
        <f t="shared" si="15"/>
        <v>-0.2666312112014816</v>
      </c>
    </row>
    <row r="37" spans="1:17" s="133" customFormat="1" ht="18" customHeight="1">
      <c r="A37" s="473" t="s">
        <v>256</v>
      </c>
      <c r="B37" s="474">
        <v>20.019</v>
      </c>
      <c r="C37" s="475">
        <v>0.544</v>
      </c>
      <c r="D37" s="475">
        <f aca="true" t="shared" si="24" ref="D37:D45">C37+B37</f>
        <v>20.563</v>
      </c>
      <c r="E37" s="476">
        <f aca="true" t="shared" si="25" ref="E37:E45">D37/$D$8</f>
        <v>0.0012675612683379675</v>
      </c>
      <c r="F37" s="477">
        <v>20.695999999999998</v>
      </c>
      <c r="G37" s="475"/>
      <c r="H37" s="475">
        <f aca="true" t="shared" si="26" ref="H37:H45">G37+F37</f>
        <v>20.695999999999998</v>
      </c>
      <c r="I37" s="478">
        <f aca="true" t="shared" si="27" ref="I37:I45">(D37/H37-1)</f>
        <v>-0.006426362582141465</v>
      </c>
      <c r="J37" s="477">
        <v>154.724</v>
      </c>
      <c r="K37" s="475">
        <v>3.922</v>
      </c>
      <c r="L37" s="475">
        <f aca="true" t="shared" si="28" ref="L37:L45">K37+J37</f>
        <v>158.646</v>
      </c>
      <c r="M37" s="478">
        <f aca="true" t="shared" si="29" ref="M37:M45">(L37/$L$8)</f>
        <v>0.001164622630840722</v>
      </c>
      <c r="N37" s="477">
        <v>198.11</v>
      </c>
      <c r="O37" s="475">
        <v>0.633</v>
      </c>
      <c r="P37" s="475">
        <f aca="true" t="shared" si="30" ref="P37:P45">O37+N37</f>
        <v>198.74300000000002</v>
      </c>
      <c r="Q37" s="479">
        <f aca="true" t="shared" si="31" ref="Q37:Q45">(L37/P37-1)</f>
        <v>-0.20175301771634735</v>
      </c>
    </row>
    <row r="38" spans="1:17" s="133" customFormat="1" ht="18" customHeight="1">
      <c r="A38" s="473" t="s">
        <v>243</v>
      </c>
      <c r="B38" s="474">
        <v>15.95</v>
      </c>
      <c r="C38" s="475">
        <v>4.469</v>
      </c>
      <c r="D38" s="475">
        <f t="shared" si="24"/>
        <v>20.419</v>
      </c>
      <c r="E38" s="476">
        <f t="shared" si="25"/>
        <v>0.0012586847025333346</v>
      </c>
      <c r="F38" s="477">
        <v>10.212</v>
      </c>
      <c r="G38" s="475">
        <v>8.508</v>
      </c>
      <c r="H38" s="475">
        <f t="shared" si="26"/>
        <v>18.72</v>
      </c>
      <c r="I38" s="478">
        <f t="shared" si="27"/>
        <v>0.09075854700854702</v>
      </c>
      <c r="J38" s="477">
        <v>91.02699999999997</v>
      </c>
      <c r="K38" s="475">
        <v>46.08399999999999</v>
      </c>
      <c r="L38" s="475">
        <f t="shared" si="28"/>
        <v>137.11099999999996</v>
      </c>
      <c r="M38" s="478">
        <f t="shared" si="29"/>
        <v>0.001006533877546249</v>
      </c>
      <c r="N38" s="477">
        <v>182.04999999999998</v>
      </c>
      <c r="O38" s="475">
        <v>32.98800000000001</v>
      </c>
      <c r="P38" s="475">
        <f t="shared" si="30"/>
        <v>215.03799999999998</v>
      </c>
      <c r="Q38" s="479">
        <f t="shared" si="31"/>
        <v>-0.3623871129753812</v>
      </c>
    </row>
    <row r="39" spans="1:17" s="133" customFormat="1" ht="18" customHeight="1">
      <c r="A39" s="473" t="s">
        <v>265</v>
      </c>
      <c r="B39" s="474">
        <v>0</v>
      </c>
      <c r="C39" s="475">
        <v>19.95</v>
      </c>
      <c r="D39" s="475">
        <f t="shared" si="24"/>
        <v>19.95</v>
      </c>
      <c r="E39" s="476">
        <f t="shared" si="25"/>
        <v>0.0012297742208501898</v>
      </c>
      <c r="F39" s="477">
        <v>3.7840000000000003</v>
      </c>
      <c r="G39" s="475">
        <v>11.886999999999999</v>
      </c>
      <c r="H39" s="475">
        <f t="shared" si="26"/>
        <v>15.671</v>
      </c>
      <c r="I39" s="478">
        <f t="shared" si="27"/>
        <v>0.27305213451598487</v>
      </c>
      <c r="J39" s="477">
        <v>23.860999999999997</v>
      </c>
      <c r="K39" s="475">
        <v>139.18599999999998</v>
      </c>
      <c r="L39" s="475">
        <f t="shared" si="28"/>
        <v>163.04699999999997</v>
      </c>
      <c r="M39" s="478">
        <f t="shared" si="29"/>
        <v>0.0011969304368889678</v>
      </c>
      <c r="N39" s="477">
        <v>30.202999999999996</v>
      </c>
      <c r="O39" s="475">
        <v>178.77499999999998</v>
      </c>
      <c r="P39" s="475">
        <f t="shared" si="30"/>
        <v>208.97799999999998</v>
      </c>
      <c r="Q39" s="479">
        <f t="shared" si="31"/>
        <v>-0.21978868589038092</v>
      </c>
    </row>
    <row r="40" spans="1:17" s="133" customFormat="1" ht="18" customHeight="1">
      <c r="A40" s="473" t="s">
        <v>240</v>
      </c>
      <c r="B40" s="474">
        <v>15.83</v>
      </c>
      <c r="C40" s="475">
        <v>0</v>
      </c>
      <c r="D40" s="475">
        <f t="shared" si="24"/>
        <v>15.83</v>
      </c>
      <c r="E40" s="476">
        <f t="shared" si="25"/>
        <v>0.0009758058103287471</v>
      </c>
      <c r="F40" s="477">
        <v>12.216000000000001</v>
      </c>
      <c r="G40" s="475"/>
      <c r="H40" s="475">
        <f t="shared" si="26"/>
        <v>12.216000000000001</v>
      </c>
      <c r="I40" s="478">
        <f t="shared" si="27"/>
        <v>0.2958415193189259</v>
      </c>
      <c r="J40" s="477">
        <v>144.59</v>
      </c>
      <c r="K40" s="475">
        <v>0.02</v>
      </c>
      <c r="L40" s="475">
        <f t="shared" si="28"/>
        <v>144.61</v>
      </c>
      <c r="M40" s="478">
        <f t="shared" si="29"/>
        <v>0.0010615841473839672</v>
      </c>
      <c r="N40" s="477">
        <v>75.09599999999999</v>
      </c>
      <c r="O40" s="475">
        <v>0.34</v>
      </c>
      <c r="P40" s="475">
        <f t="shared" si="30"/>
        <v>75.43599999999999</v>
      </c>
      <c r="Q40" s="479">
        <f t="shared" si="31"/>
        <v>0.9169892359085852</v>
      </c>
    </row>
    <row r="41" spans="1:17" s="133" customFormat="1" ht="18" customHeight="1">
      <c r="A41" s="473" t="s">
        <v>270</v>
      </c>
      <c r="B41" s="474">
        <v>12.857</v>
      </c>
      <c r="C41" s="475">
        <v>0.8</v>
      </c>
      <c r="D41" s="475">
        <f t="shared" si="24"/>
        <v>13.657</v>
      </c>
      <c r="E41" s="476">
        <f t="shared" si="25"/>
        <v>0.0008418559666241124</v>
      </c>
      <c r="F41" s="477">
        <v>13.821000000000002</v>
      </c>
      <c r="G41" s="475">
        <v>0.07</v>
      </c>
      <c r="H41" s="475">
        <f t="shared" si="26"/>
        <v>13.891000000000002</v>
      </c>
      <c r="I41" s="478">
        <f t="shared" si="27"/>
        <v>-0.016845439493197167</v>
      </c>
      <c r="J41" s="477">
        <v>91.911</v>
      </c>
      <c r="K41" s="475">
        <v>2.2750000000000004</v>
      </c>
      <c r="L41" s="475">
        <f t="shared" si="28"/>
        <v>94.186</v>
      </c>
      <c r="M41" s="478">
        <f t="shared" si="29"/>
        <v>0.0006914208181004517</v>
      </c>
      <c r="N41" s="477">
        <v>62.30000000000001</v>
      </c>
      <c r="O41" s="475">
        <v>1.1050000000000002</v>
      </c>
      <c r="P41" s="475">
        <f t="shared" si="30"/>
        <v>63.40500000000001</v>
      </c>
      <c r="Q41" s="479">
        <f t="shared" si="31"/>
        <v>0.48546644586389087</v>
      </c>
    </row>
    <row r="42" spans="1:17" s="133" customFormat="1" ht="18" customHeight="1">
      <c r="A42" s="473" t="s">
        <v>271</v>
      </c>
      <c r="B42" s="474">
        <v>0</v>
      </c>
      <c r="C42" s="475">
        <v>13.438</v>
      </c>
      <c r="D42" s="475">
        <f t="shared" si="24"/>
        <v>13.438</v>
      </c>
      <c r="E42" s="476">
        <f t="shared" si="25"/>
        <v>0.0008283561894628998</v>
      </c>
      <c r="F42" s="477"/>
      <c r="G42" s="475">
        <v>6.749</v>
      </c>
      <c r="H42" s="475">
        <f t="shared" si="26"/>
        <v>6.749</v>
      </c>
      <c r="I42" s="478">
        <f t="shared" si="27"/>
        <v>0.9911097940435623</v>
      </c>
      <c r="J42" s="477"/>
      <c r="K42" s="475">
        <v>98.48400000000001</v>
      </c>
      <c r="L42" s="475">
        <f t="shared" si="28"/>
        <v>98.48400000000001</v>
      </c>
      <c r="M42" s="478">
        <f t="shared" si="29"/>
        <v>0.0007229724996263233</v>
      </c>
      <c r="N42" s="477">
        <v>0.157</v>
      </c>
      <c r="O42" s="475">
        <v>14.059999999999999</v>
      </c>
      <c r="P42" s="475">
        <f t="shared" si="30"/>
        <v>14.216999999999999</v>
      </c>
      <c r="Q42" s="479">
        <f t="shared" si="31"/>
        <v>5.927199831188015</v>
      </c>
    </row>
    <row r="43" spans="1:17" s="133" customFormat="1" ht="18" customHeight="1">
      <c r="A43" s="473" t="s">
        <v>257</v>
      </c>
      <c r="B43" s="474">
        <v>13.009</v>
      </c>
      <c r="C43" s="475">
        <v>0</v>
      </c>
      <c r="D43" s="475">
        <f t="shared" si="24"/>
        <v>13.009</v>
      </c>
      <c r="E43" s="476">
        <f t="shared" si="25"/>
        <v>0.0008019114205032641</v>
      </c>
      <c r="F43" s="477">
        <v>12.438</v>
      </c>
      <c r="G43" s="475">
        <v>0.21</v>
      </c>
      <c r="H43" s="475">
        <f t="shared" si="26"/>
        <v>12.648000000000001</v>
      </c>
      <c r="I43" s="478">
        <f t="shared" si="27"/>
        <v>0.028542061986084555</v>
      </c>
      <c r="J43" s="477">
        <v>88.683</v>
      </c>
      <c r="K43" s="475">
        <v>0.139</v>
      </c>
      <c r="L43" s="475">
        <f t="shared" si="28"/>
        <v>88.822</v>
      </c>
      <c r="M43" s="478">
        <f t="shared" si="29"/>
        <v>0.000652043614818745</v>
      </c>
      <c r="N43" s="477">
        <v>70.56</v>
      </c>
      <c r="O43" s="475">
        <v>0.67</v>
      </c>
      <c r="P43" s="475">
        <f t="shared" si="30"/>
        <v>71.23</v>
      </c>
      <c r="Q43" s="479">
        <f t="shared" si="31"/>
        <v>0.24697458935841632</v>
      </c>
    </row>
    <row r="44" spans="1:17" s="133" customFormat="1" ht="18" customHeight="1">
      <c r="A44" s="473" t="s">
        <v>242</v>
      </c>
      <c r="B44" s="474">
        <v>10.862000000000002</v>
      </c>
      <c r="C44" s="475">
        <v>0</v>
      </c>
      <c r="D44" s="475">
        <f t="shared" si="24"/>
        <v>10.862000000000002</v>
      </c>
      <c r="E44" s="476">
        <f t="shared" si="25"/>
        <v>0.0006695642900689105</v>
      </c>
      <c r="F44" s="477">
        <v>75.981</v>
      </c>
      <c r="G44" s="475"/>
      <c r="H44" s="475">
        <f t="shared" si="26"/>
        <v>75.981</v>
      </c>
      <c r="I44" s="478">
        <f t="shared" si="27"/>
        <v>-0.8570432081704636</v>
      </c>
      <c r="J44" s="477">
        <v>255.06900000000002</v>
      </c>
      <c r="K44" s="475">
        <v>11.104</v>
      </c>
      <c r="L44" s="475">
        <f t="shared" si="28"/>
        <v>266.173</v>
      </c>
      <c r="M44" s="478">
        <f t="shared" si="29"/>
        <v>0.0019539799271255974</v>
      </c>
      <c r="N44" s="477">
        <v>487.07800000000003</v>
      </c>
      <c r="O44" s="475">
        <v>31.276000000000003</v>
      </c>
      <c r="P44" s="475">
        <f t="shared" si="30"/>
        <v>518.354</v>
      </c>
      <c r="Q44" s="479">
        <f t="shared" si="31"/>
        <v>-0.48650343201750157</v>
      </c>
    </row>
    <row r="45" spans="1:17" s="133" customFormat="1" ht="18" customHeight="1">
      <c r="A45" s="473" t="s">
        <v>251</v>
      </c>
      <c r="B45" s="474">
        <v>7.571</v>
      </c>
      <c r="C45" s="475">
        <v>3.276</v>
      </c>
      <c r="D45" s="475">
        <f t="shared" si="24"/>
        <v>10.847</v>
      </c>
      <c r="E45" s="476">
        <f t="shared" si="25"/>
        <v>0.0006686396477975944</v>
      </c>
      <c r="F45" s="477">
        <v>1.5470000000000002</v>
      </c>
      <c r="G45" s="475">
        <v>1.7980000000000003</v>
      </c>
      <c r="H45" s="475">
        <f t="shared" si="26"/>
        <v>3.3450000000000006</v>
      </c>
      <c r="I45" s="478">
        <f t="shared" si="27"/>
        <v>2.242750373692077</v>
      </c>
      <c r="J45" s="477">
        <v>1366.3809999999994</v>
      </c>
      <c r="K45" s="475">
        <v>15.066</v>
      </c>
      <c r="L45" s="475">
        <f t="shared" si="28"/>
        <v>1381.4469999999994</v>
      </c>
      <c r="M45" s="478">
        <f t="shared" si="29"/>
        <v>0.010141222845246791</v>
      </c>
      <c r="N45" s="477">
        <v>101.661</v>
      </c>
      <c r="O45" s="475">
        <v>40.25800000000001</v>
      </c>
      <c r="P45" s="475">
        <f t="shared" si="30"/>
        <v>141.919</v>
      </c>
      <c r="Q45" s="479">
        <f t="shared" si="31"/>
        <v>8.734052522917997</v>
      </c>
    </row>
    <row r="46" spans="1:17" s="133" customFormat="1" ht="18" customHeight="1">
      <c r="A46" s="473" t="s">
        <v>260</v>
      </c>
      <c r="B46" s="474">
        <v>9.026</v>
      </c>
      <c r="C46" s="475">
        <v>0</v>
      </c>
      <c r="D46" s="475">
        <f aca="true" t="shared" si="32" ref="D46:D52">C46+B46</f>
        <v>9.026</v>
      </c>
      <c r="E46" s="476">
        <f aca="true" t="shared" si="33" ref="E46:E52">D46/$D$8</f>
        <v>0.0005563880760598403</v>
      </c>
      <c r="F46" s="477">
        <v>1.552</v>
      </c>
      <c r="G46" s="475"/>
      <c r="H46" s="475">
        <f aca="true" t="shared" si="34" ref="H46:H52">G46+F46</f>
        <v>1.552</v>
      </c>
      <c r="I46" s="478">
        <f aca="true" t="shared" si="35" ref="I46:I52">(D46/H46-1)</f>
        <v>4.815721649484535</v>
      </c>
      <c r="J46" s="477">
        <v>27.924000000000003</v>
      </c>
      <c r="K46" s="475">
        <v>6.581</v>
      </c>
      <c r="L46" s="475">
        <f aca="true" t="shared" si="36" ref="L46:L52">K46+J46</f>
        <v>34.505</v>
      </c>
      <c r="M46" s="478">
        <f aca="true" t="shared" si="37" ref="M46:M52">(L46/$L$8)</f>
        <v>0.000253301714995393</v>
      </c>
      <c r="N46" s="477">
        <v>89.03799999999998</v>
      </c>
      <c r="O46" s="475">
        <v>17.959999999999997</v>
      </c>
      <c r="P46" s="475">
        <f aca="true" t="shared" si="38" ref="P46:P52">O46+N46</f>
        <v>106.99799999999998</v>
      </c>
      <c r="Q46" s="479">
        <f aca="true" t="shared" si="39" ref="Q46:Q52">(L46/P46-1)</f>
        <v>-0.6775173367726499</v>
      </c>
    </row>
    <row r="47" spans="1:17" s="133" customFormat="1" ht="18" customHeight="1">
      <c r="A47" s="473" t="s">
        <v>268</v>
      </c>
      <c r="B47" s="474">
        <v>8.822</v>
      </c>
      <c r="C47" s="475">
        <v>0.15</v>
      </c>
      <c r="D47" s="475">
        <f t="shared" si="32"/>
        <v>8.972</v>
      </c>
      <c r="E47" s="476">
        <f t="shared" si="33"/>
        <v>0.0005530593638831029</v>
      </c>
      <c r="F47" s="477">
        <v>5.806</v>
      </c>
      <c r="G47" s="475">
        <v>0.05</v>
      </c>
      <c r="H47" s="475">
        <f t="shared" si="34"/>
        <v>5.856</v>
      </c>
      <c r="I47" s="478">
        <f t="shared" si="35"/>
        <v>0.5321038251366119</v>
      </c>
      <c r="J47" s="477">
        <v>69.141</v>
      </c>
      <c r="K47" s="475">
        <v>6.1690000000000005</v>
      </c>
      <c r="L47" s="475">
        <f t="shared" si="36"/>
        <v>75.31</v>
      </c>
      <c r="M47" s="478">
        <f t="shared" si="37"/>
        <v>0.0005528518231068844</v>
      </c>
      <c r="N47" s="477">
        <v>45.70200000000001</v>
      </c>
      <c r="O47" s="475">
        <v>4.286</v>
      </c>
      <c r="P47" s="475">
        <f t="shared" si="38"/>
        <v>49.988000000000014</v>
      </c>
      <c r="Q47" s="479">
        <f t="shared" si="39"/>
        <v>0.5065615747779464</v>
      </c>
    </row>
    <row r="48" spans="1:17" s="133" customFormat="1" ht="18" customHeight="1">
      <c r="A48" s="473" t="s">
        <v>246</v>
      </c>
      <c r="B48" s="474">
        <v>7.388000000000001</v>
      </c>
      <c r="C48" s="475">
        <v>0.8200000000000001</v>
      </c>
      <c r="D48" s="475">
        <f t="shared" si="32"/>
        <v>8.208</v>
      </c>
      <c r="E48" s="476">
        <f t="shared" si="33"/>
        <v>0.0005059642508640781</v>
      </c>
      <c r="F48" s="477">
        <v>7.614</v>
      </c>
      <c r="G48" s="475">
        <v>0.926</v>
      </c>
      <c r="H48" s="475">
        <f t="shared" si="34"/>
        <v>8.54</v>
      </c>
      <c r="I48" s="478">
        <f t="shared" si="35"/>
        <v>-0.03887587822014038</v>
      </c>
      <c r="J48" s="477">
        <v>79.81700000000001</v>
      </c>
      <c r="K48" s="475">
        <v>4.321999999999999</v>
      </c>
      <c r="L48" s="475">
        <f t="shared" si="36"/>
        <v>84.13900000000001</v>
      </c>
      <c r="M48" s="478">
        <f t="shared" si="37"/>
        <v>0.0006176656426024453</v>
      </c>
      <c r="N48" s="477">
        <v>96.44900000000001</v>
      </c>
      <c r="O48" s="475">
        <v>9.399999999999995</v>
      </c>
      <c r="P48" s="475">
        <f t="shared" si="38"/>
        <v>105.849</v>
      </c>
      <c r="Q48" s="479">
        <f t="shared" si="39"/>
        <v>-0.20510349649028325</v>
      </c>
    </row>
    <row r="49" spans="1:17" s="133" customFormat="1" ht="18" customHeight="1">
      <c r="A49" s="473" t="s">
        <v>262</v>
      </c>
      <c r="B49" s="474">
        <v>7.343</v>
      </c>
      <c r="C49" s="475">
        <v>0.35</v>
      </c>
      <c r="D49" s="475">
        <f t="shared" si="32"/>
        <v>7.693</v>
      </c>
      <c r="E49" s="476">
        <f t="shared" si="33"/>
        <v>0.00047421819954889774</v>
      </c>
      <c r="F49" s="477">
        <v>5.601</v>
      </c>
      <c r="G49" s="475"/>
      <c r="H49" s="475">
        <f t="shared" si="34"/>
        <v>5.601</v>
      </c>
      <c r="I49" s="478">
        <f t="shared" si="35"/>
        <v>0.37350473129798245</v>
      </c>
      <c r="J49" s="477">
        <v>43.864000000000004</v>
      </c>
      <c r="K49" s="475">
        <v>5.262</v>
      </c>
      <c r="L49" s="475">
        <f t="shared" si="36"/>
        <v>49.126000000000005</v>
      </c>
      <c r="M49" s="478">
        <f t="shared" si="37"/>
        <v>0.000360634692098643</v>
      </c>
      <c r="N49" s="477">
        <v>81.964</v>
      </c>
      <c r="O49" s="475">
        <v>2.528</v>
      </c>
      <c r="P49" s="475">
        <f t="shared" si="38"/>
        <v>84.492</v>
      </c>
      <c r="Q49" s="479">
        <f t="shared" si="39"/>
        <v>-0.418572172513374</v>
      </c>
    </row>
    <row r="50" spans="1:17" s="133" customFormat="1" ht="18" customHeight="1">
      <c r="A50" s="473" t="s">
        <v>267</v>
      </c>
      <c r="B50" s="474">
        <v>4.378</v>
      </c>
      <c r="C50" s="475">
        <v>0.055</v>
      </c>
      <c r="D50" s="475">
        <f t="shared" si="32"/>
        <v>4.433</v>
      </c>
      <c r="E50" s="476">
        <f t="shared" si="33"/>
        <v>0.0002732626125829018</v>
      </c>
      <c r="F50" s="477">
        <v>8.834000000000001</v>
      </c>
      <c r="G50" s="475">
        <v>9.2</v>
      </c>
      <c r="H50" s="475">
        <f t="shared" si="34"/>
        <v>18.034</v>
      </c>
      <c r="I50" s="478">
        <f t="shared" si="35"/>
        <v>-0.7541865365420872</v>
      </c>
      <c r="J50" s="477">
        <v>46.611</v>
      </c>
      <c r="K50" s="475">
        <v>4.194999999999999</v>
      </c>
      <c r="L50" s="475">
        <f t="shared" si="36"/>
        <v>50.806</v>
      </c>
      <c r="M50" s="478">
        <f t="shared" si="37"/>
        <v>0.00037296759692960257</v>
      </c>
      <c r="N50" s="477">
        <v>117.27400000000002</v>
      </c>
      <c r="O50" s="475">
        <v>32.31</v>
      </c>
      <c r="P50" s="475">
        <f t="shared" si="38"/>
        <v>149.584</v>
      </c>
      <c r="Q50" s="479">
        <f t="shared" si="39"/>
        <v>-0.6603513744785539</v>
      </c>
    </row>
    <row r="51" spans="1:17" s="133" customFormat="1" ht="18" customHeight="1">
      <c r="A51" s="473" t="s">
        <v>258</v>
      </c>
      <c r="B51" s="474">
        <v>3.9210000000000003</v>
      </c>
      <c r="C51" s="475">
        <v>0.005</v>
      </c>
      <c r="D51" s="475">
        <f t="shared" si="32"/>
        <v>3.926</v>
      </c>
      <c r="E51" s="476">
        <f t="shared" si="33"/>
        <v>0.00024200970381242333</v>
      </c>
      <c r="F51" s="477">
        <v>4.905</v>
      </c>
      <c r="G51" s="475">
        <v>0.219</v>
      </c>
      <c r="H51" s="475">
        <f t="shared" si="34"/>
        <v>5.1240000000000006</v>
      </c>
      <c r="I51" s="478">
        <f t="shared" si="35"/>
        <v>-0.23380171740827482</v>
      </c>
      <c r="J51" s="477">
        <v>41.23800000000001</v>
      </c>
      <c r="K51" s="475">
        <v>0.35000000000000003</v>
      </c>
      <c r="L51" s="475">
        <f t="shared" si="36"/>
        <v>41.58800000000001</v>
      </c>
      <c r="M51" s="478">
        <f t="shared" si="37"/>
        <v>0.0003052981226844923</v>
      </c>
      <c r="N51" s="477">
        <v>28.138</v>
      </c>
      <c r="O51" s="475">
        <v>0.8740000000000001</v>
      </c>
      <c r="P51" s="475">
        <f t="shared" si="38"/>
        <v>29.012</v>
      </c>
      <c r="Q51" s="479">
        <f t="shared" si="39"/>
        <v>0.43347580311595224</v>
      </c>
    </row>
    <row r="52" spans="1:17" s="133" customFormat="1" ht="18" customHeight="1" thickBot="1">
      <c r="A52" s="537" t="s">
        <v>273</v>
      </c>
      <c r="B52" s="538">
        <v>1603.781</v>
      </c>
      <c r="C52" s="539">
        <v>687.8859999999987</v>
      </c>
      <c r="D52" s="539">
        <f t="shared" si="32"/>
        <v>2291.6669999999986</v>
      </c>
      <c r="E52" s="540">
        <f t="shared" si="33"/>
        <v>0.14126481199865112</v>
      </c>
      <c r="F52" s="541">
        <v>1564.2949999999992</v>
      </c>
      <c r="G52" s="539">
        <v>813.2399999999993</v>
      </c>
      <c r="H52" s="539">
        <f t="shared" si="34"/>
        <v>2377.5349999999985</v>
      </c>
      <c r="I52" s="542">
        <f t="shared" si="35"/>
        <v>-0.03611639786585685</v>
      </c>
      <c r="J52" s="541">
        <v>11908.235999999992</v>
      </c>
      <c r="K52" s="539">
        <v>7217.134000000173</v>
      </c>
      <c r="L52" s="539">
        <f t="shared" si="36"/>
        <v>19125.370000000163</v>
      </c>
      <c r="M52" s="542">
        <f t="shared" si="37"/>
        <v>0.1403996238493401</v>
      </c>
      <c r="N52" s="541">
        <v>12158.573000000015</v>
      </c>
      <c r="O52" s="539">
        <v>6724.334600000088</v>
      </c>
      <c r="P52" s="539">
        <f t="shared" si="38"/>
        <v>18882.907600000104</v>
      </c>
      <c r="Q52" s="543">
        <f t="shared" si="39"/>
        <v>0.012840310673344568</v>
      </c>
    </row>
    <row r="53" ht="4.5" customHeight="1">
      <c r="A53" s="105"/>
    </row>
    <row r="54" ht="13.5" customHeight="1">
      <c r="A54" s="105" t="s">
        <v>48</v>
      </c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53:Q65536 I53:I65536 I3 Q3">
    <cfRule type="cellIs" priority="4" dxfId="93" operator="lessThan" stopIfTrue="1">
      <formula>0</formula>
    </cfRule>
  </conditionalFormatting>
  <conditionalFormatting sqref="I8:I52 Q8:Q52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0"/>
  <sheetViews>
    <sheetView showGridLines="0" zoomScale="80" zoomScaleNormal="80" zoomScalePageLayoutView="0" workbookViewId="0" topLeftCell="A1">
      <selection activeCell="T98" sqref="T98:W98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10.7109375" style="112" customWidth="1"/>
    <col min="4" max="4" width="9.7109375" style="112" customWidth="1"/>
    <col min="5" max="5" width="10.140625" style="112" customWidth="1"/>
    <col min="6" max="6" width="10.57421875" style="112" customWidth="1"/>
    <col min="7" max="7" width="9.421875" style="112" bestFit="1" customWidth="1"/>
    <col min="8" max="8" width="9.28125" style="112" bestFit="1" customWidth="1"/>
    <col min="9" max="9" width="10.7109375" style="112" bestFit="1" customWidth="1"/>
    <col min="10" max="10" width="8.57421875" style="112" customWidth="1"/>
    <col min="11" max="11" width="10.421875" style="112" customWidth="1"/>
    <col min="12" max="12" width="12.8515625" style="112" customWidth="1"/>
    <col min="13" max="13" width="11.140625" style="112" customWidth="1"/>
    <col min="14" max="15" width="11.140625" style="112" bestFit="1" customWidth="1"/>
    <col min="16" max="16" width="8.57421875" style="112" customWidth="1"/>
    <col min="17" max="17" width="10.28125" style="112" customWidth="1"/>
    <col min="18" max="18" width="11.140625" style="112" bestFit="1" customWidth="1"/>
    <col min="19" max="19" width="9.42187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34" t="s">
        <v>26</v>
      </c>
      <c r="Y1" s="635"/>
    </row>
    <row r="2" ht="5.25" customHeight="1" thickBot="1"/>
    <row r="3" spans="1:25" ht="24.75" customHeight="1" thickTop="1">
      <c r="A3" s="692" t="s">
        <v>58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/>
    </row>
    <row r="4" spans="1:25" ht="16.5" customHeight="1" thickBot="1">
      <c r="A4" s="703" t="s">
        <v>42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5"/>
    </row>
    <row r="5" spans="1:25" s="164" customFormat="1" ht="15.75" customHeight="1" thickBot="1" thickTop="1">
      <c r="A5" s="639" t="s">
        <v>57</v>
      </c>
      <c r="B5" s="709" t="s">
        <v>34</v>
      </c>
      <c r="C5" s="710"/>
      <c r="D5" s="710"/>
      <c r="E5" s="710"/>
      <c r="F5" s="710"/>
      <c r="G5" s="710"/>
      <c r="H5" s="710"/>
      <c r="I5" s="710"/>
      <c r="J5" s="711"/>
      <c r="K5" s="711"/>
      <c r="L5" s="711"/>
      <c r="M5" s="712"/>
      <c r="N5" s="709" t="s">
        <v>33</v>
      </c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3"/>
    </row>
    <row r="6" spans="1:25" s="125" customFormat="1" ht="26.25" customHeight="1">
      <c r="A6" s="640"/>
      <c r="B6" s="698" t="s">
        <v>152</v>
      </c>
      <c r="C6" s="699"/>
      <c r="D6" s="699"/>
      <c r="E6" s="699"/>
      <c r="F6" s="699"/>
      <c r="G6" s="695" t="s">
        <v>32</v>
      </c>
      <c r="H6" s="698" t="s">
        <v>153</v>
      </c>
      <c r="I6" s="699"/>
      <c r="J6" s="699"/>
      <c r="K6" s="699"/>
      <c r="L6" s="699"/>
      <c r="M6" s="706" t="s">
        <v>31</v>
      </c>
      <c r="N6" s="698" t="s">
        <v>154</v>
      </c>
      <c r="O6" s="699"/>
      <c r="P6" s="699"/>
      <c r="Q6" s="699"/>
      <c r="R6" s="699"/>
      <c r="S6" s="695" t="s">
        <v>32</v>
      </c>
      <c r="T6" s="698" t="s">
        <v>155</v>
      </c>
      <c r="U6" s="699"/>
      <c r="V6" s="699"/>
      <c r="W6" s="699"/>
      <c r="X6" s="699"/>
      <c r="Y6" s="700" t="s">
        <v>31</v>
      </c>
    </row>
    <row r="7" spans="1:25" s="125" customFormat="1" ht="26.25" customHeight="1">
      <c r="A7" s="641"/>
      <c r="B7" s="687" t="s">
        <v>20</v>
      </c>
      <c r="C7" s="688"/>
      <c r="D7" s="689" t="s">
        <v>19</v>
      </c>
      <c r="E7" s="688"/>
      <c r="F7" s="690" t="s">
        <v>15</v>
      </c>
      <c r="G7" s="696"/>
      <c r="H7" s="687" t="s">
        <v>20</v>
      </c>
      <c r="I7" s="688"/>
      <c r="J7" s="689" t="s">
        <v>19</v>
      </c>
      <c r="K7" s="688"/>
      <c r="L7" s="690" t="s">
        <v>15</v>
      </c>
      <c r="M7" s="707"/>
      <c r="N7" s="687" t="s">
        <v>20</v>
      </c>
      <c r="O7" s="688"/>
      <c r="P7" s="689" t="s">
        <v>19</v>
      </c>
      <c r="Q7" s="688"/>
      <c r="R7" s="690" t="s">
        <v>15</v>
      </c>
      <c r="S7" s="696"/>
      <c r="T7" s="687" t="s">
        <v>20</v>
      </c>
      <c r="U7" s="688"/>
      <c r="V7" s="689" t="s">
        <v>19</v>
      </c>
      <c r="W7" s="688"/>
      <c r="X7" s="690" t="s">
        <v>15</v>
      </c>
      <c r="Y7" s="701"/>
    </row>
    <row r="8" spans="1:25" s="160" customFormat="1" ht="21" customHeight="1" thickBot="1">
      <c r="A8" s="642"/>
      <c r="B8" s="163" t="s">
        <v>17</v>
      </c>
      <c r="C8" s="161" t="s">
        <v>16</v>
      </c>
      <c r="D8" s="162" t="s">
        <v>17</v>
      </c>
      <c r="E8" s="161" t="s">
        <v>16</v>
      </c>
      <c r="F8" s="691"/>
      <c r="G8" s="697"/>
      <c r="H8" s="163" t="s">
        <v>17</v>
      </c>
      <c r="I8" s="161" t="s">
        <v>16</v>
      </c>
      <c r="J8" s="162" t="s">
        <v>17</v>
      </c>
      <c r="K8" s="161" t="s">
        <v>16</v>
      </c>
      <c r="L8" s="691"/>
      <c r="M8" s="708"/>
      <c r="N8" s="163" t="s">
        <v>17</v>
      </c>
      <c r="O8" s="161" t="s">
        <v>16</v>
      </c>
      <c r="P8" s="162" t="s">
        <v>17</v>
      </c>
      <c r="Q8" s="161" t="s">
        <v>16</v>
      </c>
      <c r="R8" s="691"/>
      <c r="S8" s="697"/>
      <c r="T8" s="163" t="s">
        <v>17</v>
      </c>
      <c r="U8" s="161" t="s">
        <v>16</v>
      </c>
      <c r="V8" s="162" t="s">
        <v>17</v>
      </c>
      <c r="W8" s="161" t="s">
        <v>16</v>
      </c>
      <c r="X8" s="691"/>
      <c r="Y8" s="702"/>
    </row>
    <row r="9" spans="1:25" s="153" customFormat="1" ht="18" customHeight="1" thickBot="1" thickTop="1">
      <c r="A9" s="159" t="s">
        <v>22</v>
      </c>
      <c r="B9" s="157">
        <f>B10+B35+B52+B68+B90+B98</f>
        <v>487389</v>
      </c>
      <c r="C9" s="156">
        <f>C10+C35+C52+C68+C90+C98</f>
        <v>453667</v>
      </c>
      <c r="D9" s="155">
        <f>D10+D35+D52+D68+D90+D98</f>
        <v>442</v>
      </c>
      <c r="E9" s="156">
        <f>E10+E35+E52+E68+E90+E98</f>
        <v>353</v>
      </c>
      <c r="F9" s="155">
        <f aca="true" t="shared" si="0" ref="F9:F51">SUM(B9:E9)</f>
        <v>941851</v>
      </c>
      <c r="G9" s="158">
        <f aca="true" t="shared" si="1" ref="G9:G51">F9/$F$9</f>
        <v>1</v>
      </c>
      <c r="H9" s="157">
        <f>H10+H35+H52+H68+H90+H98</f>
        <v>449292</v>
      </c>
      <c r="I9" s="156">
        <f>I10+I35+I52+I68+I90+I98</f>
        <v>416271</v>
      </c>
      <c r="J9" s="155">
        <f>J10+J35+J52+J68+J90+J98</f>
        <v>5461</v>
      </c>
      <c r="K9" s="156">
        <f>K10+K35+K52+K68+K90+K98</f>
        <v>5821</v>
      </c>
      <c r="L9" s="155">
        <f aca="true" t="shared" si="2" ref="L9:L51">SUM(H9:K9)</f>
        <v>876845</v>
      </c>
      <c r="M9" s="325">
        <f aca="true" t="shared" si="3" ref="M9:M50">IF(ISERROR(F9/L9-1),"         /0",(F9/L9-1))</f>
        <v>0.07413624985031553</v>
      </c>
      <c r="N9" s="157">
        <f>N10+N35+N52+N68+N90+N98</f>
        <v>4442070</v>
      </c>
      <c r="O9" s="156">
        <f>O10+O35+O52+O68+O90+O98</f>
        <v>4248102</v>
      </c>
      <c r="P9" s="155">
        <f>P10+P35+P52+P68+P90+P98</f>
        <v>17564</v>
      </c>
      <c r="Q9" s="156">
        <f>Q10+Q35+Q52+Q68+Q90+Q98</f>
        <v>12601</v>
      </c>
      <c r="R9" s="155">
        <f aca="true" t="shared" si="4" ref="R9:R51">SUM(N9:Q9)</f>
        <v>8720337</v>
      </c>
      <c r="S9" s="158">
        <f aca="true" t="shared" si="5" ref="S9:S51">R9/$R$9</f>
        <v>1</v>
      </c>
      <c r="T9" s="157">
        <f>T10+T35+T52+T68+T90+T98</f>
        <v>4076643</v>
      </c>
      <c r="U9" s="156">
        <f>U10+U35+U52+U68+U90+U98</f>
        <v>3954989</v>
      </c>
      <c r="V9" s="155">
        <f>V10+V35+V52+V68+V90+V98</f>
        <v>38352</v>
      </c>
      <c r="W9" s="156">
        <f>W10+W35+W52+W68+W90+W98</f>
        <v>41985</v>
      </c>
      <c r="X9" s="155">
        <f aca="true" t="shared" si="6" ref="X9:X51">SUM(T9:W9)</f>
        <v>8111969</v>
      </c>
      <c r="Y9" s="154">
        <f aca="true" t="shared" si="7" ref="Y9:Y50">IF(ISERROR(R9/X9-1),"         /0",(R9/X9-1))</f>
        <v>0.07499634182527082</v>
      </c>
    </row>
    <row r="10" spans="1:25" s="145" customFormat="1" ht="19.5" customHeight="1">
      <c r="A10" s="152" t="s">
        <v>56</v>
      </c>
      <c r="B10" s="149">
        <f>SUM(B11:B34)</f>
        <v>134574</v>
      </c>
      <c r="C10" s="148">
        <f>SUM(C11:C34)</f>
        <v>124259</v>
      </c>
      <c r="D10" s="147">
        <f>SUM(D11:D34)</f>
        <v>19</v>
      </c>
      <c r="E10" s="148">
        <f>SUM(E11:E34)</f>
        <v>30</v>
      </c>
      <c r="F10" s="147">
        <f t="shared" si="0"/>
        <v>258882</v>
      </c>
      <c r="G10" s="150">
        <f t="shared" si="1"/>
        <v>0.2748651325952831</v>
      </c>
      <c r="H10" s="149">
        <f>SUM(H11:H34)</f>
        <v>129996</v>
      </c>
      <c r="I10" s="148">
        <f>SUM(I11:I34)</f>
        <v>117506</v>
      </c>
      <c r="J10" s="147">
        <f>SUM(J11:J34)</f>
        <v>0</v>
      </c>
      <c r="K10" s="148">
        <f>SUM(K11:K34)</f>
        <v>0</v>
      </c>
      <c r="L10" s="147">
        <f t="shared" si="2"/>
        <v>247502</v>
      </c>
      <c r="M10" s="151">
        <f t="shared" si="3"/>
        <v>0.04597942642887731</v>
      </c>
      <c r="N10" s="149">
        <f>SUM(N11:N34)</f>
        <v>1336645</v>
      </c>
      <c r="O10" s="148">
        <f>SUM(O11:O34)</f>
        <v>1268755</v>
      </c>
      <c r="P10" s="147">
        <f>SUM(P11:P34)</f>
        <v>952</v>
      </c>
      <c r="Q10" s="148">
        <f>SUM(Q11:Q34)</f>
        <v>1513</v>
      </c>
      <c r="R10" s="147">
        <f t="shared" si="4"/>
        <v>2607865</v>
      </c>
      <c r="S10" s="150">
        <f t="shared" si="5"/>
        <v>0.2990555296200135</v>
      </c>
      <c r="T10" s="149">
        <f>SUM(T11:T34)</f>
        <v>1233060</v>
      </c>
      <c r="U10" s="148">
        <f>SUM(U11:U34)</f>
        <v>1206568</v>
      </c>
      <c r="V10" s="147">
        <f>SUM(V11:V34)</f>
        <v>544</v>
      </c>
      <c r="W10" s="148">
        <f>SUM(W11:W34)</f>
        <v>265</v>
      </c>
      <c r="X10" s="147">
        <f t="shared" si="6"/>
        <v>2440437</v>
      </c>
      <c r="Y10" s="146">
        <f t="shared" si="7"/>
        <v>0.06860574561031485</v>
      </c>
    </row>
    <row r="11" spans="1:25" ht="19.5" customHeight="1">
      <c r="A11" s="342" t="s">
        <v>274</v>
      </c>
      <c r="B11" s="343">
        <v>20505</v>
      </c>
      <c r="C11" s="344">
        <v>20309</v>
      </c>
      <c r="D11" s="345">
        <v>1</v>
      </c>
      <c r="E11" s="344">
        <v>0</v>
      </c>
      <c r="F11" s="345">
        <f t="shared" si="0"/>
        <v>40815</v>
      </c>
      <c r="G11" s="346">
        <f t="shared" si="1"/>
        <v>0.04333487993323785</v>
      </c>
      <c r="H11" s="343">
        <v>24125</v>
      </c>
      <c r="I11" s="344">
        <v>20153</v>
      </c>
      <c r="J11" s="345">
        <v>0</v>
      </c>
      <c r="K11" s="344">
        <v>0</v>
      </c>
      <c r="L11" s="345">
        <f t="shared" si="2"/>
        <v>44278</v>
      </c>
      <c r="M11" s="347">
        <f t="shared" si="3"/>
        <v>-0.07821039794028639</v>
      </c>
      <c r="N11" s="343">
        <v>209225</v>
      </c>
      <c r="O11" s="344">
        <v>194508</v>
      </c>
      <c r="P11" s="345">
        <v>249</v>
      </c>
      <c r="Q11" s="344">
        <v>365</v>
      </c>
      <c r="R11" s="345">
        <f t="shared" si="4"/>
        <v>404347</v>
      </c>
      <c r="S11" s="346">
        <f t="shared" si="5"/>
        <v>0.046368276822329225</v>
      </c>
      <c r="T11" s="343">
        <v>224698</v>
      </c>
      <c r="U11" s="344">
        <v>214349</v>
      </c>
      <c r="V11" s="345">
        <v>27</v>
      </c>
      <c r="W11" s="344">
        <v>197</v>
      </c>
      <c r="X11" s="345">
        <f t="shared" si="6"/>
        <v>439271</v>
      </c>
      <c r="Y11" s="348">
        <f t="shared" si="7"/>
        <v>-0.07950445169382914</v>
      </c>
    </row>
    <row r="12" spans="1:25" ht="19.5" customHeight="1">
      <c r="A12" s="349" t="s">
        <v>275</v>
      </c>
      <c r="B12" s="350">
        <v>9781</v>
      </c>
      <c r="C12" s="351">
        <v>9486</v>
      </c>
      <c r="D12" s="352">
        <v>0</v>
      </c>
      <c r="E12" s="351">
        <v>0</v>
      </c>
      <c r="F12" s="352">
        <f t="shared" si="0"/>
        <v>19267</v>
      </c>
      <c r="G12" s="353">
        <f t="shared" si="1"/>
        <v>0.020456526563118794</v>
      </c>
      <c r="H12" s="350">
        <v>10163</v>
      </c>
      <c r="I12" s="351">
        <v>10034</v>
      </c>
      <c r="J12" s="352"/>
      <c r="K12" s="351"/>
      <c r="L12" s="352">
        <f t="shared" si="2"/>
        <v>20197</v>
      </c>
      <c r="M12" s="354">
        <f t="shared" si="3"/>
        <v>-0.046046442540971455</v>
      </c>
      <c r="N12" s="350">
        <v>90621</v>
      </c>
      <c r="O12" s="351">
        <v>94684</v>
      </c>
      <c r="P12" s="352">
        <v>2</v>
      </c>
      <c r="Q12" s="351">
        <v>0</v>
      </c>
      <c r="R12" s="352">
        <f t="shared" si="4"/>
        <v>185307</v>
      </c>
      <c r="S12" s="353">
        <f t="shared" si="5"/>
        <v>0.02124998150874215</v>
      </c>
      <c r="T12" s="350">
        <v>109986</v>
      </c>
      <c r="U12" s="351">
        <v>108628</v>
      </c>
      <c r="V12" s="352">
        <v>14</v>
      </c>
      <c r="W12" s="351">
        <v>2</v>
      </c>
      <c r="X12" s="352">
        <f t="shared" si="6"/>
        <v>218630</v>
      </c>
      <c r="Y12" s="355">
        <f t="shared" si="7"/>
        <v>-0.15241732607601888</v>
      </c>
    </row>
    <row r="13" spans="1:25" ht="19.5" customHeight="1">
      <c r="A13" s="349" t="s">
        <v>276</v>
      </c>
      <c r="B13" s="350">
        <v>9408</v>
      </c>
      <c r="C13" s="351">
        <v>7052</v>
      </c>
      <c r="D13" s="352">
        <v>0</v>
      </c>
      <c r="E13" s="351">
        <v>0</v>
      </c>
      <c r="F13" s="352">
        <f t="shared" si="0"/>
        <v>16460</v>
      </c>
      <c r="G13" s="353">
        <f t="shared" si="1"/>
        <v>0.017476225007989586</v>
      </c>
      <c r="H13" s="350">
        <v>10183</v>
      </c>
      <c r="I13" s="351">
        <v>6523</v>
      </c>
      <c r="J13" s="352">
        <v>0</v>
      </c>
      <c r="K13" s="351">
        <v>0</v>
      </c>
      <c r="L13" s="352">
        <f t="shared" si="2"/>
        <v>16706</v>
      </c>
      <c r="M13" s="354">
        <f t="shared" si="3"/>
        <v>-0.014725248413743564</v>
      </c>
      <c r="N13" s="350">
        <v>96011</v>
      </c>
      <c r="O13" s="351">
        <v>72549</v>
      </c>
      <c r="P13" s="352">
        <v>0</v>
      </c>
      <c r="Q13" s="351">
        <v>8</v>
      </c>
      <c r="R13" s="352">
        <f t="shared" si="4"/>
        <v>168568</v>
      </c>
      <c r="S13" s="353">
        <f t="shared" si="5"/>
        <v>0.01933044560089822</v>
      </c>
      <c r="T13" s="350">
        <v>78760</v>
      </c>
      <c r="U13" s="351">
        <v>70227</v>
      </c>
      <c r="V13" s="352">
        <v>0</v>
      </c>
      <c r="W13" s="351">
        <v>0</v>
      </c>
      <c r="X13" s="352">
        <f t="shared" si="6"/>
        <v>148987</v>
      </c>
      <c r="Y13" s="355">
        <f t="shared" si="7"/>
        <v>0.13142757421788476</v>
      </c>
    </row>
    <row r="14" spans="1:25" ht="19.5" customHeight="1">
      <c r="A14" s="349" t="s">
        <v>277</v>
      </c>
      <c r="B14" s="350">
        <v>8601</v>
      </c>
      <c r="C14" s="351">
        <v>7385</v>
      </c>
      <c r="D14" s="352">
        <v>1</v>
      </c>
      <c r="E14" s="351">
        <v>1</v>
      </c>
      <c r="F14" s="352">
        <f t="shared" si="0"/>
        <v>15988</v>
      </c>
      <c r="G14" s="353">
        <f t="shared" si="1"/>
        <v>0.016975084169364368</v>
      </c>
      <c r="H14" s="350">
        <v>7957</v>
      </c>
      <c r="I14" s="351">
        <v>6584</v>
      </c>
      <c r="J14" s="352"/>
      <c r="K14" s="351"/>
      <c r="L14" s="352">
        <f t="shared" si="2"/>
        <v>14541</v>
      </c>
      <c r="M14" s="354">
        <f t="shared" si="3"/>
        <v>0.0995117254659239</v>
      </c>
      <c r="N14" s="350">
        <v>75502</v>
      </c>
      <c r="O14" s="351">
        <v>66724</v>
      </c>
      <c r="P14" s="352">
        <v>127</v>
      </c>
      <c r="Q14" s="351">
        <v>376</v>
      </c>
      <c r="R14" s="352">
        <f t="shared" si="4"/>
        <v>142729</v>
      </c>
      <c r="S14" s="353">
        <f t="shared" si="5"/>
        <v>0.01636737204078237</v>
      </c>
      <c r="T14" s="350">
        <v>75633</v>
      </c>
      <c r="U14" s="351">
        <v>75653</v>
      </c>
      <c r="V14" s="352">
        <v>105</v>
      </c>
      <c r="W14" s="351">
        <v>0</v>
      </c>
      <c r="X14" s="352">
        <f t="shared" si="6"/>
        <v>151391</v>
      </c>
      <c r="Y14" s="355">
        <f t="shared" si="7"/>
        <v>-0.05721608285829405</v>
      </c>
    </row>
    <row r="15" spans="1:25" ht="19.5" customHeight="1">
      <c r="A15" s="349" t="s">
        <v>278</v>
      </c>
      <c r="B15" s="350">
        <v>7516</v>
      </c>
      <c r="C15" s="351">
        <v>7381</v>
      </c>
      <c r="D15" s="352">
        <v>0</v>
      </c>
      <c r="E15" s="351">
        <v>0</v>
      </c>
      <c r="F15" s="352">
        <f t="shared" si="0"/>
        <v>14897</v>
      </c>
      <c r="G15" s="353">
        <f t="shared" si="1"/>
        <v>0.015816726849575996</v>
      </c>
      <c r="H15" s="350">
        <v>7529</v>
      </c>
      <c r="I15" s="351">
        <v>7748</v>
      </c>
      <c r="J15" s="352"/>
      <c r="K15" s="351"/>
      <c r="L15" s="352">
        <f t="shared" si="2"/>
        <v>15277</v>
      </c>
      <c r="M15" s="354">
        <f t="shared" si="3"/>
        <v>-0.024873993585127985</v>
      </c>
      <c r="N15" s="350">
        <v>72928</v>
      </c>
      <c r="O15" s="351">
        <v>71300</v>
      </c>
      <c r="P15" s="352">
        <v>119</v>
      </c>
      <c r="Q15" s="351">
        <v>64</v>
      </c>
      <c r="R15" s="352">
        <f t="shared" si="4"/>
        <v>144411</v>
      </c>
      <c r="S15" s="353">
        <f t="shared" si="5"/>
        <v>0.01656025449475175</v>
      </c>
      <c r="T15" s="350">
        <v>72635</v>
      </c>
      <c r="U15" s="351">
        <v>75191</v>
      </c>
      <c r="V15" s="352">
        <v>1</v>
      </c>
      <c r="W15" s="351">
        <v>2</v>
      </c>
      <c r="X15" s="352">
        <f t="shared" si="6"/>
        <v>147829</v>
      </c>
      <c r="Y15" s="355">
        <f t="shared" si="7"/>
        <v>-0.023121309080085806</v>
      </c>
    </row>
    <row r="16" spans="1:25" ht="19.5" customHeight="1">
      <c r="A16" s="349" t="s">
        <v>279</v>
      </c>
      <c r="B16" s="350">
        <v>6673</v>
      </c>
      <c r="C16" s="351">
        <v>7303</v>
      </c>
      <c r="D16" s="352">
        <v>0</v>
      </c>
      <c r="E16" s="351">
        <v>0</v>
      </c>
      <c r="F16" s="352">
        <f>SUM(B16:E16)</f>
        <v>13976</v>
      </c>
      <c r="G16" s="353">
        <f>F16/$F$9</f>
        <v>0.014838865170817889</v>
      </c>
      <c r="H16" s="350">
        <v>6584</v>
      </c>
      <c r="I16" s="351">
        <v>6526</v>
      </c>
      <c r="J16" s="352"/>
      <c r="K16" s="351"/>
      <c r="L16" s="352">
        <f>SUM(H16:K16)</f>
        <v>13110</v>
      </c>
      <c r="M16" s="354">
        <f>IF(ISERROR(F16/L16-1),"         /0",(F16/L16-1))</f>
        <v>0.06605644546147982</v>
      </c>
      <c r="N16" s="350">
        <v>69465</v>
      </c>
      <c r="O16" s="351">
        <v>70122</v>
      </c>
      <c r="P16" s="352"/>
      <c r="Q16" s="351"/>
      <c r="R16" s="352">
        <f>SUM(N16:Q16)</f>
        <v>139587</v>
      </c>
      <c r="S16" s="353">
        <f>R16/$R$9</f>
        <v>0.01600706486458035</v>
      </c>
      <c r="T16" s="350">
        <v>70036</v>
      </c>
      <c r="U16" s="351">
        <v>72669</v>
      </c>
      <c r="V16" s="352">
        <v>154</v>
      </c>
      <c r="W16" s="351"/>
      <c r="X16" s="352">
        <f>SUM(T16:W16)</f>
        <v>142859</v>
      </c>
      <c r="Y16" s="355">
        <f>IF(ISERROR(R16/X16-1),"         /0",(R16/X16-1))</f>
        <v>-0.022903702251870772</v>
      </c>
    </row>
    <row r="17" spans="1:25" ht="19.5" customHeight="1">
      <c r="A17" s="349" t="s">
        <v>280</v>
      </c>
      <c r="B17" s="350">
        <v>4993</v>
      </c>
      <c r="C17" s="351">
        <v>5379</v>
      </c>
      <c r="D17" s="352">
        <v>0</v>
      </c>
      <c r="E17" s="351">
        <v>0</v>
      </c>
      <c r="F17" s="352">
        <f>SUM(B17:E17)</f>
        <v>10372</v>
      </c>
      <c r="G17" s="353">
        <f>F17/$F$9</f>
        <v>0.011012357580976184</v>
      </c>
      <c r="H17" s="350">
        <v>5911</v>
      </c>
      <c r="I17" s="351">
        <v>6721</v>
      </c>
      <c r="J17" s="352"/>
      <c r="K17" s="351"/>
      <c r="L17" s="352">
        <f>SUM(H17:K17)</f>
        <v>12632</v>
      </c>
      <c r="M17" s="354">
        <f>IF(ISERROR(F17/L17-1),"         /0",(F17/L17-1))</f>
        <v>-0.17891070297656742</v>
      </c>
      <c r="N17" s="350">
        <v>59141</v>
      </c>
      <c r="O17" s="351">
        <v>65393</v>
      </c>
      <c r="P17" s="352">
        <v>79</v>
      </c>
      <c r="Q17" s="351">
        <v>144</v>
      </c>
      <c r="R17" s="352">
        <f>SUM(N17:Q17)</f>
        <v>124757</v>
      </c>
      <c r="S17" s="353">
        <f>R17/$R$9</f>
        <v>0.014306442514778958</v>
      </c>
      <c r="T17" s="350">
        <v>66947</v>
      </c>
      <c r="U17" s="351">
        <v>69923</v>
      </c>
      <c r="V17" s="352"/>
      <c r="W17" s="351"/>
      <c r="X17" s="352">
        <f>SUM(T17:W17)</f>
        <v>136870</v>
      </c>
      <c r="Y17" s="355">
        <f>IF(ISERROR(R17/X17-1),"         /0",(R17/X17-1))</f>
        <v>-0.08850003653101479</v>
      </c>
    </row>
    <row r="18" spans="1:25" ht="19.5" customHeight="1">
      <c r="A18" s="349" t="s">
        <v>281</v>
      </c>
      <c r="B18" s="350">
        <v>4205</v>
      </c>
      <c r="C18" s="351">
        <v>4722</v>
      </c>
      <c r="D18" s="352">
        <v>0</v>
      </c>
      <c r="E18" s="351">
        <v>0</v>
      </c>
      <c r="F18" s="352">
        <f>SUM(B18:E18)</f>
        <v>8927</v>
      </c>
      <c r="G18" s="353">
        <f>F18/$F$9</f>
        <v>0.009478144632218896</v>
      </c>
      <c r="H18" s="350">
        <v>3716</v>
      </c>
      <c r="I18" s="351">
        <v>3949</v>
      </c>
      <c r="J18" s="352"/>
      <c r="K18" s="351"/>
      <c r="L18" s="352">
        <f>SUM(H18:K18)</f>
        <v>7665</v>
      </c>
      <c r="M18" s="354">
        <f>IF(ISERROR(F18/L18-1),"         /0",(F18/L18-1))</f>
        <v>0.16464448793215913</v>
      </c>
      <c r="N18" s="350">
        <v>39184</v>
      </c>
      <c r="O18" s="351">
        <v>45250</v>
      </c>
      <c r="P18" s="352"/>
      <c r="Q18" s="351">
        <v>50</v>
      </c>
      <c r="R18" s="352">
        <f>SUM(N18:Q18)</f>
        <v>84484</v>
      </c>
      <c r="S18" s="353">
        <f>R18/$R$9</f>
        <v>0.009688157693905637</v>
      </c>
      <c r="T18" s="350">
        <v>46134</v>
      </c>
      <c r="U18" s="351">
        <v>46441</v>
      </c>
      <c r="V18" s="352">
        <v>8</v>
      </c>
      <c r="W18" s="351">
        <v>3</v>
      </c>
      <c r="X18" s="352">
        <f>SUM(T18:W18)</f>
        <v>92586</v>
      </c>
      <c r="Y18" s="355">
        <f>IF(ISERROR(R18/X18-1),"         /0",(R18/X18-1))</f>
        <v>-0.08750783055753575</v>
      </c>
    </row>
    <row r="19" spans="1:25" ht="19.5" customHeight="1">
      <c r="A19" s="349" t="s">
        <v>282</v>
      </c>
      <c r="B19" s="350">
        <v>4092</v>
      </c>
      <c r="C19" s="351">
        <v>4719</v>
      </c>
      <c r="D19" s="352">
        <v>0</v>
      </c>
      <c r="E19" s="351">
        <v>0</v>
      </c>
      <c r="F19" s="352">
        <f t="shared" si="0"/>
        <v>8811</v>
      </c>
      <c r="G19" s="353">
        <f t="shared" si="1"/>
        <v>0.00935498290069236</v>
      </c>
      <c r="H19" s="350">
        <v>4810</v>
      </c>
      <c r="I19" s="351">
        <v>5034</v>
      </c>
      <c r="J19" s="352"/>
      <c r="K19" s="351"/>
      <c r="L19" s="352">
        <f t="shared" si="2"/>
        <v>9844</v>
      </c>
      <c r="M19" s="354">
        <f t="shared" si="3"/>
        <v>-0.10493701747257211</v>
      </c>
      <c r="N19" s="350">
        <v>47343</v>
      </c>
      <c r="O19" s="351">
        <v>55884</v>
      </c>
      <c r="P19" s="352">
        <v>6</v>
      </c>
      <c r="Q19" s="351">
        <v>0</v>
      </c>
      <c r="R19" s="352">
        <f t="shared" si="4"/>
        <v>103233</v>
      </c>
      <c r="S19" s="353">
        <f t="shared" si="5"/>
        <v>0.01183818928098765</v>
      </c>
      <c r="T19" s="350">
        <v>63895</v>
      </c>
      <c r="U19" s="351">
        <v>60883</v>
      </c>
      <c r="V19" s="352">
        <v>1</v>
      </c>
      <c r="W19" s="351">
        <v>0</v>
      </c>
      <c r="X19" s="352">
        <f t="shared" si="6"/>
        <v>124779</v>
      </c>
      <c r="Y19" s="355">
        <f t="shared" si="7"/>
        <v>-0.17267328637030266</v>
      </c>
    </row>
    <row r="20" spans="1:25" ht="19.5" customHeight="1">
      <c r="A20" s="349" t="s">
        <v>283</v>
      </c>
      <c r="B20" s="350">
        <v>4281</v>
      </c>
      <c r="C20" s="351">
        <v>3521</v>
      </c>
      <c r="D20" s="352">
        <v>0</v>
      </c>
      <c r="E20" s="351">
        <v>0</v>
      </c>
      <c r="F20" s="352">
        <f aca="true" t="shared" si="8" ref="F20:F26">SUM(B20:E20)</f>
        <v>7802</v>
      </c>
      <c r="G20" s="353">
        <f aca="true" t="shared" si="9" ref="G20:G26">F20/$F$9</f>
        <v>0.008283688184224468</v>
      </c>
      <c r="H20" s="350">
        <v>5024</v>
      </c>
      <c r="I20" s="351">
        <v>3838</v>
      </c>
      <c r="J20" s="352"/>
      <c r="K20" s="351"/>
      <c r="L20" s="352">
        <f aca="true" t="shared" si="10" ref="L20:L26">SUM(H20:K20)</f>
        <v>8862</v>
      </c>
      <c r="M20" s="354">
        <f aca="true" t="shared" si="11" ref="M20:M26">IF(ISERROR(F20/L20-1),"         /0",(F20/L20-1))</f>
        <v>-0.11961182577296325</v>
      </c>
      <c r="N20" s="350">
        <v>49701</v>
      </c>
      <c r="O20" s="351">
        <v>42352</v>
      </c>
      <c r="P20" s="352">
        <v>2</v>
      </c>
      <c r="Q20" s="351">
        <v>6</v>
      </c>
      <c r="R20" s="352">
        <f aca="true" t="shared" si="12" ref="R20:R26">SUM(N20:Q20)</f>
        <v>92061</v>
      </c>
      <c r="S20" s="353">
        <f aca="true" t="shared" si="13" ref="S20:S26">R20/$R$9</f>
        <v>0.010557046132506118</v>
      </c>
      <c r="T20" s="350">
        <v>39726</v>
      </c>
      <c r="U20" s="351">
        <v>37206</v>
      </c>
      <c r="V20" s="352">
        <v>10</v>
      </c>
      <c r="W20" s="351">
        <v>0</v>
      </c>
      <c r="X20" s="352">
        <f aca="true" t="shared" si="14" ref="X20:X26">SUM(T20:W20)</f>
        <v>76942</v>
      </c>
      <c r="Y20" s="355">
        <f aca="true" t="shared" si="15" ref="Y20:Y26">IF(ISERROR(R20/X20-1),"         /0",(R20/X20-1))</f>
        <v>0.19649866132931293</v>
      </c>
    </row>
    <row r="21" spans="1:25" ht="19.5" customHeight="1">
      <c r="A21" s="349" t="s">
        <v>284</v>
      </c>
      <c r="B21" s="350">
        <v>3872</v>
      </c>
      <c r="C21" s="351">
        <v>3274</v>
      </c>
      <c r="D21" s="352">
        <v>0</v>
      </c>
      <c r="E21" s="351">
        <v>0</v>
      </c>
      <c r="F21" s="352">
        <f>SUM(B21:E21)</f>
        <v>7146</v>
      </c>
      <c r="G21" s="353">
        <f>F21/$F$9</f>
        <v>0.0075871873576606064</v>
      </c>
      <c r="H21" s="350">
        <v>3116</v>
      </c>
      <c r="I21" s="351">
        <v>2971</v>
      </c>
      <c r="J21" s="352"/>
      <c r="K21" s="351"/>
      <c r="L21" s="352">
        <f>SUM(H21:K21)</f>
        <v>6087</v>
      </c>
      <c r="M21" s="354">
        <f>IF(ISERROR(F21/L21-1),"         /0",(F21/L21-1))</f>
        <v>0.17397732873336613</v>
      </c>
      <c r="N21" s="350">
        <v>35465</v>
      </c>
      <c r="O21" s="351">
        <v>33681</v>
      </c>
      <c r="P21" s="352"/>
      <c r="Q21" s="351">
        <v>0</v>
      </c>
      <c r="R21" s="352">
        <f>SUM(N21:Q21)</f>
        <v>69146</v>
      </c>
      <c r="S21" s="353">
        <f>R21/$R$9</f>
        <v>0.007929280714724672</v>
      </c>
      <c r="T21" s="350">
        <v>22918</v>
      </c>
      <c r="U21" s="351">
        <v>23178</v>
      </c>
      <c r="V21" s="352"/>
      <c r="W21" s="351"/>
      <c r="X21" s="352">
        <f>SUM(T21:W21)</f>
        <v>46096</v>
      </c>
      <c r="Y21" s="355">
        <f>IF(ISERROR(R21/X21-1),"         /0",(R21/X21-1))</f>
        <v>0.5000433877125998</v>
      </c>
    </row>
    <row r="22" spans="1:25" ht="19.5" customHeight="1">
      <c r="A22" s="349" t="s">
        <v>285</v>
      </c>
      <c r="B22" s="350">
        <v>3201</v>
      </c>
      <c r="C22" s="351">
        <v>3156</v>
      </c>
      <c r="D22" s="352">
        <v>0</v>
      </c>
      <c r="E22" s="351">
        <v>0</v>
      </c>
      <c r="F22" s="352">
        <f t="shared" si="8"/>
        <v>6357</v>
      </c>
      <c r="G22" s="353">
        <f t="shared" si="9"/>
        <v>0.006749475235467181</v>
      </c>
      <c r="H22" s="350">
        <v>3313</v>
      </c>
      <c r="I22" s="351">
        <v>3089</v>
      </c>
      <c r="J22" s="352"/>
      <c r="K22" s="351"/>
      <c r="L22" s="352">
        <f t="shared" si="10"/>
        <v>6402</v>
      </c>
      <c r="M22" s="354">
        <f t="shared" si="11"/>
        <v>-0.007029053420805953</v>
      </c>
      <c r="N22" s="350">
        <v>29962</v>
      </c>
      <c r="O22" s="351">
        <v>29027</v>
      </c>
      <c r="P22" s="352"/>
      <c r="Q22" s="351"/>
      <c r="R22" s="352">
        <f t="shared" si="12"/>
        <v>58989</v>
      </c>
      <c r="S22" s="353">
        <f t="shared" si="13"/>
        <v>0.006764532150535008</v>
      </c>
      <c r="T22" s="350">
        <v>26561</v>
      </c>
      <c r="U22" s="351">
        <v>27844</v>
      </c>
      <c r="V22" s="352">
        <v>118</v>
      </c>
      <c r="W22" s="351">
        <v>0</v>
      </c>
      <c r="X22" s="352">
        <f t="shared" si="14"/>
        <v>54523</v>
      </c>
      <c r="Y22" s="355">
        <f t="shared" si="15"/>
        <v>0.08191038644241888</v>
      </c>
    </row>
    <row r="23" spans="1:25" ht="19.5" customHeight="1">
      <c r="A23" s="349" t="s">
        <v>286</v>
      </c>
      <c r="B23" s="350">
        <v>3252</v>
      </c>
      <c r="C23" s="351">
        <v>2725</v>
      </c>
      <c r="D23" s="352">
        <v>0</v>
      </c>
      <c r="E23" s="351">
        <v>0</v>
      </c>
      <c r="F23" s="352">
        <f t="shared" si="8"/>
        <v>5977</v>
      </c>
      <c r="G23" s="353">
        <f t="shared" si="9"/>
        <v>0.006346014390811286</v>
      </c>
      <c r="H23" s="350">
        <v>2049</v>
      </c>
      <c r="I23" s="351">
        <v>1473</v>
      </c>
      <c r="J23" s="352"/>
      <c r="K23" s="351"/>
      <c r="L23" s="352">
        <f t="shared" si="10"/>
        <v>3522</v>
      </c>
      <c r="M23" s="354">
        <f t="shared" si="11"/>
        <v>0.6970471323111869</v>
      </c>
      <c r="N23" s="350">
        <v>26873</v>
      </c>
      <c r="O23" s="351">
        <v>23092</v>
      </c>
      <c r="P23" s="352"/>
      <c r="Q23" s="351"/>
      <c r="R23" s="352">
        <f t="shared" si="12"/>
        <v>49965</v>
      </c>
      <c r="S23" s="353">
        <f t="shared" si="13"/>
        <v>0.005729709757776563</v>
      </c>
      <c r="T23" s="350">
        <v>27964</v>
      </c>
      <c r="U23" s="351">
        <v>24855</v>
      </c>
      <c r="V23" s="352"/>
      <c r="W23" s="351"/>
      <c r="X23" s="352">
        <f t="shared" si="14"/>
        <v>52819</v>
      </c>
      <c r="Y23" s="355">
        <f t="shared" si="15"/>
        <v>-0.05403358639883371</v>
      </c>
    </row>
    <row r="24" spans="1:25" ht="19.5" customHeight="1">
      <c r="A24" s="349" t="s">
        <v>287</v>
      </c>
      <c r="B24" s="350">
        <v>3245</v>
      </c>
      <c r="C24" s="351">
        <v>2489</v>
      </c>
      <c r="D24" s="352">
        <v>0</v>
      </c>
      <c r="E24" s="351">
        <v>0</v>
      </c>
      <c r="F24" s="352">
        <f t="shared" si="8"/>
        <v>5734</v>
      </c>
      <c r="G24" s="353">
        <f t="shared" si="9"/>
        <v>0.006088011798044489</v>
      </c>
      <c r="H24" s="350">
        <v>2549</v>
      </c>
      <c r="I24" s="351">
        <v>2121</v>
      </c>
      <c r="J24" s="352"/>
      <c r="K24" s="351"/>
      <c r="L24" s="352">
        <f t="shared" si="10"/>
        <v>4670</v>
      </c>
      <c r="M24" s="354">
        <f t="shared" si="11"/>
        <v>0.22783725910064234</v>
      </c>
      <c r="N24" s="350">
        <v>25882</v>
      </c>
      <c r="O24" s="351">
        <v>23453</v>
      </c>
      <c r="P24" s="352">
        <v>210</v>
      </c>
      <c r="Q24" s="351">
        <v>240</v>
      </c>
      <c r="R24" s="352">
        <f t="shared" si="12"/>
        <v>49785</v>
      </c>
      <c r="S24" s="353">
        <f t="shared" si="13"/>
        <v>0.00570906835366569</v>
      </c>
      <c r="T24" s="350">
        <v>20552</v>
      </c>
      <c r="U24" s="351">
        <v>19697</v>
      </c>
      <c r="V24" s="352">
        <v>0</v>
      </c>
      <c r="W24" s="351">
        <v>0</v>
      </c>
      <c r="X24" s="352">
        <f t="shared" si="14"/>
        <v>40249</v>
      </c>
      <c r="Y24" s="355">
        <f t="shared" si="15"/>
        <v>0.2369251409972919</v>
      </c>
    </row>
    <row r="25" spans="1:25" ht="19.5" customHeight="1">
      <c r="A25" s="349" t="s">
        <v>288</v>
      </c>
      <c r="B25" s="350">
        <v>2814</v>
      </c>
      <c r="C25" s="351">
        <v>2375</v>
      </c>
      <c r="D25" s="352">
        <v>0</v>
      </c>
      <c r="E25" s="351">
        <v>0</v>
      </c>
      <c r="F25" s="352">
        <f t="shared" si="8"/>
        <v>5189</v>
      </c>
      <c r="G25" s="353">
        <f t="shared" si="9"/>
        <v>0.005509364007682744</v>
      </c>
      <c r="H25" s="350">
        <v>2985</v>
      </c>
      <c r="I25" s="351">
        <v>2129</v>
      </c>
      <c r="J25" s="352"/>
      <c r="K25" s="351"/>
      <c r="L25" s="352">
        <f t="shared" si="10"/>
        <v>5114</v>
      </c>
      <c r="M25" s="354">
        <f t="shared" si="11"/>
        <v>0.014665623777864623</v>
      </c>
      <c r="N25" s="350">
        <v>30891</v>
      </c>
      <c r="O25" s="351">
        <v>29588</v>
      </c>
      <c r="P25" s="352">
        <v>1</v>
      </c>
      <c r="Q25" s="351">
        <v>4</v>
      </c>
      <c r="R25" s="352">
        <f t="shared" si="12"/>
        <v>60484</v>
      </c>
      <c r="S25" s="353">
        <f t="shared" si="13"/>
        <v>0.006935970479122538</v>
      </c>
      <c r="T25" s="350">
        <v>30205</v>
      </c>
      <c r="U25" s="351">
        <v>28762</v>
      </c>
      <c r="V25" s="352">
        <v>8</v>
      </c>
      <c r="W25" s="351"/>
      <c r="X25" s="352">
        <f t="shared" si="14"/>
        <v>58975</v>
      </c>
      <c r="Y25" s="355">
        <f t="shared" si="15"/>
        <v>0.025587113183552335</v>
      </c>
    </row>
    <row r="26" spans="1:25" ht="19.5" customHeight="1">
      <c r="A26" s="349" t="s">
        <v>289</v>
      </c>
      <c r="B26" s="350">
        <v>2704</v>
      </c>
      <c r="C26" s="351">
        <v>2308</v>
      </c>
      <c r="D26" s="352">
        <v>0</v>
      </c>
      <c r="E26" s="351">
        <v>0</v>
      </c>
      <c r="F26" s="352">
        <f t="shared" si="8"/>
        <v>5012</v>
      </c>
      <c r="G26" s="353">
        <f t="shared" si="9"/>
        <v>0.005321436193198287</v>
      </c>
      <c r="H26" s="350">
        <v>2480</v>
      </c>
      <c r="I26" s="351">
        <v>2071</v>
      </c>
      <c r="J26" s="352"/>
      <c r="K26" s="351"/>
      <c r="L26" s="352">
        <f t="shared" si="10"/>
        <v>4551</v>
      </c>
      <c r="M26" s="354">
        <f t="shared" si="11"/>
        <v>0.10129641836958903</v>
      </c>
      <c r="N26" s="350">
        <v>29823</v>
      </c>
      <c r="O26" s="351">
        <v>26473</v>
      </c>
      <c r="P26" s="352">
        <v>1</v>
      </c>
      <c r="Q26" s="351"/>
      <c r="R26" s="352">
        <f t="shared" si="12"/>
        <v>56297</v>
      </c>
      <c r="S26" s="353">
        <f t="shared" si="13"/>
        <v>0.006455828484610171</v>
      </c>
      <c r="T26" s="350">
        <v>24635</v>
      </c>
      <c r="U26" s="351">
        <v>23061</v>
      </c>
      <c r="V26" s="352"/>
      <c r="W26" s="351">
        <v>0</v>
      </c>
      <c r="X26" s="352">
        <f t="shared" si="14"/>
        <v>47696</v>
      </c>
      <c r="Y26" s="355">
        <f t="shared" si="15"/>
        <v>0.18032958738678295</v>
      </c>
    </row>
    <row r="27" spans="1:25" ht="19.5" customHeight="1">
      <c r="A27" s="349" t="s">
        <v>290</v>
      </c>
      <c r="B27" s="350">
        <v>2738</v>
      </c>
      <c r="C27" s="351">
        <v>2216</v>
      </c>
      <c r="D27" s="352">
        <v>0</v>
      </c>
      <c r="E27" s="351">
        <v>0</v>
      </c>
      <c r="F27" s="352">
        <f t="shared" si="0"/>
        <v>4954</v>
      </c>
      <c r="G27" s="353">
        <f t="shared" si="1"/>
        <v>0.005259855327435019</v>
      </c>
      <c r="H27" s="350">
        <v>2100</v>
      </c>
      <c r="I27" s="351">
        <v>2250</v>
      </c>
      <c r="J27" s="352"/>
      <c r="K27" s="351"/>
      <c r="L27" s="352">
        <f t="shared" si="2"/>
        <v>4350</v>
      </c>
      <c r="M27" s="354">
        <f t="shared" si="3"/>
        <v>0.13885057471264362</v>
      </c>
      <c r="N27" s="350">
        <v>24162</v>
      </c>
      <c r="O27" s="351">
        <v>22795</v>
      </c>
      <c r="P27" s="352"/>
      <c r="Q27" s="351"/>
      <c r="R27" s="352">
        <f t="shared" si="4"/>
        <v>46957</v>
      </c>
      <c r="S27" s="353">
        <f t="shared" si="5"/>
        <v>0.005384768960190415</v>
      </c>
      <c r="T27" s="350">
        <v>19583</v>
      </c>
      <c r="U27" s="351">
        <v>31421</v>
      </c>
      <c r="V27" s="352"/>
      <c r="W27" s="351"/>
      <c r="X27" s="352">
        <f t="shared" si="6"/>
        <v>51004</v>
      </c>
      <c r="Y27" s="355">
        <f t="shared" si="7"/>
        <v>-0.07934671790447811</v>
      </c>
    </row>
    <row r="28" spans="1:25" ht="19.5" customHeight="1">
      <c r="A28" s="349" t="s">
        <v>291</v>
      </c>
      <c r="B28" s="350">
        <v>2121</v>
      </c>
      <c r="C28" s="351">
        <v>1843</v>
      </c>
      <c r="D28" s="352">
        <v>0</v>
      </c>
      <c r="E28" s="351">
        <v>0</v>
      </c>
      <c r="F28" s="352">
        <f t="shared" si="0"/>
        <v>3964</v>
      </c>
      <c r="G28" s="353">
        <f t="shared" si="1"/>
        <v>0.004208733653199922</v>
      </c>
      <c r="H28" s="350">
        <v>2037</v>
      </c>
      <c r="I28" s="351">
        <v>1719</v>
      </c>
      <c r="J28" s="352"/>
      <c r="K28" s="351"/>
      <c r="L28" s="352">
        <f t="shared" si="2"/>
        <v>3756</v>
      </c>
      <c r="M28" s="354">
        <f t="shared" si="3"/>
        <v>0.055378061767838105</v>
      </c>
      <c r="N28" s="350">
        <v>19674</v>
      </c>
      <c r="O28" s="351">
        <v>19036</v>
      </c>
      <c r="P28" s="352"/>
      <c r="Q28" s="351">
        <v>43</v>
      </c>
      <c r="R28" s="352">
        <f t="shared" si="4"/>
        <v>38753</v>
      </c>
      <c r="S28" s="353">
        <f t="shared" si="5"/>
        <v>0.004443979630603725</v>
      </c>
      <c r="T28" s="350">
        <v>20468</v>
      </c>
      <c r="U28" s="351">
        <v>19236</v>
      </c>
      <c r="V28" s="352"/>
      <c r="W28" s="351"/>
      <c r="X28" s="352">
        <f t="shared" si="6"/>
        <v>39704</v>
      </c>
      <c r="Y28" s="355">
        <f t="shared" si="7"/>
        <v>-0.023952246625025153</v>
      </c>
    </row>
    <row r="29" spans="1:25" ht="19.5" customHeight="1">
      <c r="A29" s="349" t="s">
        <v>292</v>
      </c>
      <c r="B29" s="350">
        <v>1393</v>
      </c>
      <c r="C29" s="351">
        <v>1134</v>
      </c>
      <c r="D29" s="352">
        <v>0</v>
      </c>
      <c r="E29" s="351">
        <v>0</v>
      </c>
      <c r="F29" s="352">
        <f t="shared" si="0"/>
        <v>2527</v>
      </c>
      <c r="G29" s="353">
        <f t="shared" si="1"/>
        <v>0.002683014616961706</v>
      </c>
      <c r="H29" s="350">
        <v>2932</v>
      </c>
      <c r="I29" s="351">
        <v>1310</v>
      </c>
      <c r="J29" s="352"/>
      <c r="K29" s="351"/>
      <c r="L29" s="352">
        <f t="shared" si="2"/>
        <v>4242</v>
      </c>
      <c r="M29" s="354">
        <f t="shared" si="3"/>
        <v>-0.40429042904290424</v>
      </c>
      <c r="N29" s="350">
        <v>16168</v>
      </c>
      <c r="O29" s="351">
        <v>12506</v>
      </c>
      <c r="P29" s="352"/>
      <c r="Q29" s="351"/>
      <c r="R29" s="352">
        <f t="shared" si="4"/>
        <v>28674</v>
      </c>
      <c r="S29" s="353">
        <f t="shared" si="5"/>
        <v>0.0032881756748621067</v>
      </c>
      <c r="T29" s="350">
        <v>22992</v>
      </c>
      <c r="U29" s="351">
        <v>14631</v>
      </c>
      <c r="V29" s="352"/>
      <c r="W29" s="351"/>
      <c r="X29" s="352">
        <f t="shared" si="6"/>
        <v>37623</v>
      </c>
      <c r="Y29" s="355">
        <f t="shared" si="7"/>
        <v>-0.23785981979108528</v>
      </c>
    </row>
    <row r="30" spans="1:25" ht="19.5" customHeight="1">
      <c r="A30" s="349" t="s">
        <v>293</v>
      </c>
      <c r="B30" s="350">
        <v>1403</v>
      </c>
      <c r="C30" s="351">
        <v>972</v>
      </c>
      <c r="D30" s="352">
        <v>2</v>
      </c>
      <c r="E30" s="351">
        <v>0</v>
      </c>
      <c r="F30" s="352">
        <f t="shared" si="0"/>
        <v>2377</v>
      </c>
      <c r="G30" s="353">
        <f t="shared" si="1"/>
        <v>0.002523753757229116</v>
      </c>
      <c r="H30" s="350">
        <v>1261</v>
      </c>
      <c r="I30" s="351">
        <v>890</v>
      </c>
      <c r="J30" s="352"/>
      <c r="K30" s="351"/>
      <c r="L30" s="352">
        <f t="shared" si="2"/>
        <v>2151</v>
      </c>
      <c r="M30" s="354">
        <f t="shared" si="3"/>
        <v>0.10506741050674107</v>
      </c>
      <c r="N30" s="350">
        <v>11795</v>
      </c>
      <c r="O30" s="351">
        <v>9988</v>
      </c>
      <c r="P30" s="352">
        <v>35</v>
      </c>
      <c r="Q30" s="351">
        <v>22</v>
      </c>
      <c r="R30" s="352">
        <f t="shared" si="4"/>
        <v>21840</v>
      </c>
      <c r="S30" s="353">
        <f t="shared" si="5"/>
        <v>0.0025044903654526194</v>
      </c>
      <c r="T30" s="350">
        <v>10478</v>
      </c>
      <c r="U30" s="351">
        <v>9441</v>
      </c>
      <c r="V30" s="352">
        <v>10</v>
      </c>
      <c r="W30" s="351">
        <v>0</v>
      </c>
      <c r="X30" s="352">
        <f t="shared" si="6"/>
        <v>19929</v>
      </c>
      <c r="Y30" s="355">
        <f t="shared" si="7"/>
        <v>0.09589041095890405</v>
      </c>
    </row>
    <row r="31" spans="1:25" ht="19.5" customHeight="1">
      <c r="A31" s="349" t="s">
        <v>294</v>
      </c>
      <c r="B31" s="350">
        <v>1180</v>
      </c>
      <c r="C31" s="351">
        <v>1088</v>
      </c>
      <c r="D31" s="352">
        <v>0</v>
      </c>
      <c r="E31" s="351">
        <v>0</v>
      </c>
      <c r="F31" s="352">
        <f t="shared" si="0"/>
        <v>2268</v>
      </c>
      <c r="G31" s="353">
        <f t="shared" si="1"/>
        <v>0.002408024199156767</v>
      </c>
      <c r="H31" s="350">
        <v>794</v>
      </c>
      <c r="I31" s="351">
        <v>716</v>
      </c>
      <c r="J31" s="352"/>
      <c r="K31" s="351"/>
      <c r="L31" s="352">
        <f t="shared" si="2"/>
        <v>1510</v>
      </c>
      <c r="M31" s="354">
        <f t="shared" si="3"/>
        <v>0.5019867549668875</v>
      </c>
      <c r="N31" s="350">
        <v>9599</v>
      </c>
      <c r="O31" s="351">
        <v>9873</v>
      </c>
      <c r="P31" s="352"/>
      <c r="Q31" s="351"/>
      <c r="R31" s="352">
        <f t="shared" si="4"/>
        <v>19472</v>
      </c>
      <c r="S31" s="353">
        <f t="shared" si="5"/>
        <v>0.0022329412269273536</v>
      </c>
      <c r="T31" s="350">
        <v>10195</v>
      </c>
      <c r="U31" s="351">
        <v>9134</v>
      </c>
      <c r="V31" s="352"/>
      <c r="W31" s="351"/>
      <c r="X31" s="352">
        <f t="shared" si="6"/>
        <v>19329</v>
      </c>
      <c r="Y31" s="355">
        <f t="shared" si="7"/>
        <v>0.0073982099436080695</v>
      </c>
    </row>
    <row r="32" spans="1:25" ht="19.5" customHeight="1">
      <c r="A32" s="349" t="s">
        <v>295</v>
      </c>
      <c r="B32" s="350">
        <v>878</v>
      </c>
      <c r="C32" s="351">
        <v>828</v>
      </c>
      <c r="D32" s="352">
        <v>0</v>
      </c>
      <c r="E32" s="351">
        <v>0</v>
      </c>
      <c r="F32" s="352">
        <f t="shared" si="0"/>
        <v>1706</v>
      </c>
      <c r="G32" s="353">
        <f t="shared" si="1"/>
        <v>0.0018113268446919948</v>
      </c>
      <c r="H32" s="350">
        <v>229</v>
      </c>
      <c r="I32" s="351">
        <v>365</v>
      </c>
      <c r="J32" s="352"/>
      <c r="K32" s="351"/>
      <c r="L32" s="352">
        <f t="shared" si="2"/>
        <v>594</v>
      </c>
      <c r="M32" s="354">
        <f t="shared" si="3"/>
        <v>1.872053872053872</v>
      </c>
      <c r="N32" s="350">
        <v>16082</v>
      </c>
      <c r="O32" s="351">
        <v>14755</v>
      </c>
      <c r="P32" s="352"/>
      <c r="Q32" s="351"/>
      <c r="R32" s="352">
        <f t="shared" si="4"/>
        <v>30837</v>
      </c>
      <c r="S32" s="353">
        <f t="shared" si="5"/>
        <v>0.0035362165475944334</v>
      </c>
      <c r="T32" s="350">
        <v>1288</v>
      </c>
      <c r="U32" s="351">
        <v>1861</v>
      </c>
      <c r="V32" s="352"/>
      <c r="W32" s="351"/>
      <c r="X32" s="352">
        <f t="shared" si="6"/>
        <v>3149</v>
      </c>
      <c r="Y32" s="355">
        <f t="shared" si="7"/>
        <v>8.792632581771992</v>
      </c>
    </row>
    <row r="33" spans="1:25" ht="19.5" customHeight="1">
      <c r="A33" s="349" t="s">
        <v>296</v>
      </c>
      <c r="B33" s="350">
        <v>366</v>
      </c>
      <c r="C33" s="351">
        <v>297</v>
      </c>
      <c r="D33" s="352">
        <v>0</v>
      </c>
      <c r="E33" s="351">
        <v>0</v>
      </c>
      <c r="F33" s="352">
        <f t="shared" si="0"/>
        <v>663</v>
      </c>
      <c r="G33" s="353">
        <f t="shared" si="1"/>
        <v>0.0007039330000180496</v>
      </c>
      <c r="H33" s="350">
        <v>112</v>
      </c>
      <c r="I33" s="351">
        <v>103</v>
      </c>
      <c r="J33" s="352"/>
      <c r="K33" s="351"/>
      <c r="L33" s="352">
        <f t="shared" si="2"/>
        <v>215</v>
      </c>
      <c r="M33" s="354">
        <f t="shared" si="3"/>
        <v>2.083720930232558</v>
      </c>
      <c r="N33" s="350">
        <v>8603</v>
      </c>
      <c r="O33" s="351">
        <v>7712</v>
      </c>
      <c r="P33" s="352"/>
      <c r="Q33" s="351"/>
      <c r="R33" s="352">
        <f t="shared" si="4"/>
        <v>16315</v>
      </c>
      <c r="S33" s="353">
        <f t="shared" si="5"/>
        <v>0.0018709139337160937</v>
      </c>
      <c r="T33" s="350">
        <v>560</v>
      </c>
      <c r="U33" s="351">
        <v>541</v>
      </c>
      <c r="V33" s="352"/>
      <c r="W33" s="351"/>
      <c r="X33" s="352">
        <f t="shared" si="6"/>
        <v>1101</v>
      </c>
      <c r="Y33" s="355">
        <f t="shared" si="7"/>
        <v>13.818346957311535</v>
      </c>
    </row>
    <row r="34" spans="1:25" ht="19.5" customHeight="1" thickBot="1">
      <c r="A34" s="349" t="s">
        <v>273</v>
      </c>
      <c r="B34" s="350">
        <v>25352</v>
      </c>
      <c r="C34" s="351">
        <v>22297</v>
      </c>
      <c r="D34" s="352">
        <v>15</v>
      </c>
      <c r="E34" s="351">
        <v>29</v>
      </c>
      <c r="F34" s="352">
        <f t="shared" si="0"/>
        <v>47693</v>
      </c>
      <c r="G34" s="353">
        <f t="shared" si="1"/>
        <v>0.05063752122150956</v>
      </c>
      <c r="H34" s="350">
        <v>18037</v>
      </c>
      <c r="I34" s="351">
        <v>19189</v>
      </c>
      <c r="J34" s="352">
        <v>0</v>
      </c>
      <c r="K34" s="351">
        <v>0</v>
      </c>
      <c r="L34" s="352">
        <f t="shared" si="2"/>
        <v>37226</v>
      </c>
      <c r="M34" s="354">
        <f t="shared" si="3"/>
        <v>0.28117444796647506</v>
      </c>
      <c r="N34" s="350">
        <v>242545</v>
      </c>
      <c r="O34" s="351">
        <v>228010</v>
      </c>
      <c r="P34" s="352">
        <v>121</v>
      </c>
      <c r="Q34" s="351">
        <v>191</v>
      </c>
      <c r="R34" s="352">
        <f t="shared" si="4"/>
        <v>470867</v>
      </c>
      <c r="S34" s="353">
        <f t="shared" si="5"/>
        <v>0.05399642238596972</v>
      </c>
      <c r="T34" s="350">
        <v>146211</v>
      </c>
      <c r="U34" s="351">
        <v>141736</v>
      </c>
      <c r="V34" s="352">
        <v>88</v>
      </c>
      <c r="W34" s="351">
        <v>61</v>
      </c>
      <c r="X34" s="352">
        <f t="shared" si="6"/>
        <v>288096</v>
      </c>
      <c r="Y34" s="355">
        <f t="shared" si="7"/>
        <v>0.634410057758525</v>
      </c>
    </row>
    <row r="35" spans="1:25" s="145" customFormat="1" ht="19.5" customHeight="1">
      <c r="A35" s="152" t="s">
        <v>55</v>
      </c>
      <c r="B35" s="149">
        <f>SUM(B36:B51)</f>
        <v>124327</v>
      </c>
      <c r="C35" s="148">
        <f>SUM(C36:C51)</f>
        <v>119275</v>
      </c>
      <c r="D35" s="147">
        <f>SUM(D36:D51)</f>
        <v>276</v>
      </c>
      <c r="E35" s="148">
        <f>SUM(E36:E51)</f>
        <v>174</v>
      </c>
      <c r="F35" s="147">
        <f t="shared" si="0"/>
        <v>244052</v>
      </c>
      <c r="G35" s="150">
        <f t="shared" si="1"/>
        <v>0.25911954226305434</v>
      </c>
      <c r="H35" s="149">
        <f>SUM(H36:H51)</f>
        <v>118180</v>
      </c>
      <c r="I35" s="148">
        <f>SUM(I36:I51)</f>
        <v>116778</v>
      </c>
      <c r="J35" s="147">
        <f>SUM(J36:J51)</f>
        <v>3835</v>
      </c>
      <c r="K35" s="148">
        <f>SUM(K36:K51)</f>
        <v>4305</v>
      </c>
      <c r="L35" s="147">
        <f t="shared" si="2"/>
        <v>243098</v>
      </c>
      <c r="M35" s="151">
        <f t="shared" si="3"/>
        <v>0.003924343268969732</v>
      </c>
      <c r="N35" s="149">
        <f>SUM(N36:N51)</f>
        <v>1093592</v>
      </c>
      <c r="O35" s="148">
        <f>SUM(O36:O51)</f>
        <v>1089925</v>
      </c>
      <c r="P35" s="147">
        <f>SUM(P36:P51)</f>
        <v>5831</v>
      </c>
      <c r="Q35" s="148">
        <f>SUM(Q36:Q51)</f>
        <v>4483</v>
      </c>
      <c r="R35" s="147">
        <f t="shared" si="4"/>
        <v>2193831</v>
      </c>
      <c r="S35" s="150">
        <f t="shared" si="5"/>
        <v>0.2515764012331175</v>
      </c>
      <c r="T35" s="149">
        <f>SUM(T36:T51)</f>
        <v>1051727</v>
      </c>
      <c r="U35" s="148">
        <f>SUM(U36:U51)</f>
        <v>1046817</v>
      </c>
      <c r="V35" s="147">
        <f>SUM(V36:V51)</f>
        <v>9838</v>
      </c>
      <c r="W35" s="148">
        <f>SUM(W36:W51)</f>
        <v>12758</v>
      </c>
      <c r="X35" s="147">
        <f t="shared" si="6"/>
        <v>2121140</v>
      </c>
      <c r="Y35" s="146">
        <f t="shared" si="7"/>
        <v>0.034269779458215854</v>
      </c>
    </row>
    <row r="36" spans="1:25" ht="19.5" customHeight="1">
      <c r="A36" s="342" t="s">
        <v>297</v>
      </c>
      <c r="B36" s="343">
        <v>18832</v>
      </c>
      <c r="C36" s="344">
        <v>18061</v>
      </c>
      <c r="D36" s="345">
        <v>0</v>
      </c>
      <c r="E36" s="344">
        <v>0</v>
      </c>
      <c r="F36" s="345">
        <f t="shared" si="0"/>
        <v>36893</v>
      </c>
      <c r="G36" s="346">
        <f t="shared" si="1"/>
        <v>0.03917073932076305</v>
      </c>
      <c r="H36" s="343">
        <v>20741</v>
      </c>
      <c r="I36" s="344">
        <v>20165</v>
      </c>
      <c r="J36" s="345">
        <v>10</v>
      </c>
      <c r="K36" s="344">
        <v>12</v>
      </c>
      <c r="L36" s="345">
        <f t="shared" si="2"/>
        <v>40928</v>
      </c>
      <c r="M36" s="347">
        <f t="shared" si="3"/>
        <v>-0.0985877638780297</v>
      </c>
      <c r="N36" s="343">
        <v>178604</v>
      </c>
      <c r="O36" s="344">
        <v>176652</v>
      </c>
      <c r="P36" s="345">
        <v>345</v>
      </c>
      <c r="Q36" s="344">
        <v>105</v>
      </c>
      <c r="R36" s="345">
        <f t="shared" si="4"/>
        <v>355706</v>
      </c>
      <c r="S36" s="346">
        <f t="shared" si="5"/>
        <v>0.04079039605923487</v>
      </c>
      <c r="T36" s="363">
        <v>208830</v>
      </c>
      <c r="U36" s="344">
        <v>209223</v>
      </c>
      <c r="V36" s="345">
        <v>209</v>
      </c>
      <c r="W36" s="344">
        <v>27</v>
      </c>
      <c r="X36" s="345">
        <f t="shared" si="6"/>
        <v>418289</v>
      </c>
      <c r="Y36" s="348">
        <f t="shared" si="7"/>
        <v>-0.1496166526014311</v>
      </c>
    </row>
    <row r="37" spans="1:25" ht="19.5" customHeight="1">
      <c r="A37" s="349" t="s">
        <v>298</v>
      </c>
      <c r="B37" s="350">
        <v>17041</v>
      </c>
      <c r="C37" s="351">
        <v>16142</v>
      </c>
      <c r="D37" s="352">
        <v>0</v>
      </c>
      <c r="E37" s="351">
        <v>0</v>
      </c>
      <c r="F37" s="352">
        <f t="shared" si="0"/>
        <v>33183</v>
      </c>
      <c r="G37" s="353">
        <f t="shared" si="1"/>
        <v>0.03523168739004365</v>
      </c>
      <c r="H37" s="350">
        <v>19245</v>
      </c>
      <c r="I37" s="351">
        <v>17900</v>
      </c>
      <c r="J37" s="352"/>
      <c r="K37" s="351"/>
      <c r="L37" s="352">
        <f t="shared" si="2"/>
        <v>37145</v>
      </c>
      <c r="M37" s="354">
        <f t="shared" si="3"/>
        <v>-0.10666307713016554</v>
      </c>
      <c r="N37" s="350">
        <v>151679</v>
      </c>
      <c r="O37" s="351">
        <v>146779</v>
      </c>
      <c r="P37" s="352">
        <v>3</v>
      </c>
      <c r="Q37" s="351">
        <v>3</v>
      </c>
      <c r="R37" s="352">
        <f t="shared" si="4"/>
        <v>298464</v>
      </c>
      <c r="S37" s="353">
        <f t="shared" si="5"/>
        <v>0.03422620020304261</v>
      </c>
      <c r="T37" s="364">
        <v>162505</v>
      </c>
      <c r="U37" s="351">
        <v>156542</v>
      </c>
      <c r="V37" s="352">
        <v>13</v>
      </c>
      <c r="W37" s="351">
        <v>18</v>
      </c>
      <c r="X37" s="352">
        <f t="shared" si="6"/>
        <v>319078</v>
      </c>
      <c r="Y37" s="355">
        <f t="shared" si="7"/>
        <v>-0.06460489284751691</v>
      </c>
    </row>
    <row r="38" spans="1:25" ht="19.5" customHeight="1">
      <c r="A38" s="349" t="s">
        <v>299</v>
      </c>
      <c r="B38" s="350">
        <v>15821</v>
      </c>
      <c r="C38" s="351">
        <v>14358</v>
      </c>
      <c r="D38" s="352">
        <v>0</v>
      </c>
      <c r="E38" s="351">
        <v>0</v>
      </c>
      <c r="F38" s="352">
        <f t="shared" si="0"/>
        <v>30179</v>
      </c>
      <c r="G38" s="353">
        <f t="shared" si="1"/>
        <v>0.032042223239132306</v>
      </c>
      <c r="H38" s="350">
        <v>13250</v>
      </c>
      <c r="I38" s="351">
        <v>11969</v>
      </c>
      <c r="J38" s="352">
        <v>0</v>
      </c>
      <c r="K38" s="351">
        <v>0</v>
      </c>
      <c r="L38" s="352">
        <f t="shared" si="2"/>
        <v>25219</v>
      </c>
      <c r="M38" s="354">
        <f t="shared" si="3"/>
        <v>0.19667710852928355</v>
      </c>
      <c r="N38" s="350">
        <v>135519</v>
      </c>
      <c r="O38" s="351">
        <v>125431</v>
      </c>
      <c r="P38" s="352">
        <v>0</v>
      </c>
      <c r="Q38" s="351">
        <v>0</v>
      </c>
      <c r="R38" s="352">
        <f t="shared" si="4"/>
        <v>260950</v>
      </c>
      <c r="S38" s="353">
        <f t="shared" si="5"/>
        <v>0.029924302237402063</v>
      </c>
      <c r="T38" s="364">
        <v>133955</v>
      </c>
      <c r="U38" s="351">
        <v>125729</v>
      </c>
      <c r="V38" s="352">
        <v>359</v>
      </c>
      <c r="W38" s="351">
        <v>557</v>
      </c>
      <c r="X38" s="352">
        <f t="shared" si="6"/>
        <v>260600</v>
      </c>
      <c r="Y38" s="355">
        <f t="shared" si="7"/>
        <v>0.0013430544896393393</v>
      </c>
    </row>
    <row r="39" spans="1:25" ht="19.5" customHeight="1">
      <c r="A39" s="349" t="s">
        <v>300</v>
      </c>
      <c r="B39" s="350">
        <v>13149</v>
      </c>
      <c r="C39" s="351">
        <v>11750</v>
      </c>
      <c r="D39" s="352">
        <v>0</v>
      </c>
      <c r="E39" s="351">
        <v>0</v>
      </c>
      <c r="F39" s="352">
        <f t="shared" si="0"/>
        <v>24899</v>
      </c>
      <c r="G39" s="353">
        <f t="shared" si="1"/>
        <v>0.026436240976545122</v>
      </c>
      <c r="H39" s="350">
        <v>8273</v>
      </c>
      <c r="I39" s="351">
        <v>8382</v>
      </c>
      <c r="J39" s="352"/>
      <c r="K39" s="351">
        <v>0</v>
      </c>
      <c r="L39" s="352">
        <f t="shared" si="2"/>
        <v>16655</v>
      </c>
      <c r="M39" s="354" t="s">
        <v>45</v>
      </c>
      <c r="N39" s="350">
        <v>87244</v>
      </c>
      <c r="O39" s="351">
        <v>87110</v>
      </c>
      <c r="P39" s="352">
        <v>316</v>
      </c>
      <c r="Q39" s="351">
        <v>462</v>
      </c>
      <c r="R39" s="352">
        <f t="shared" si="4"/>
        <v>175132</v>
      </c>
      <c r="S39" s="353">
        <f t="shared" si="5"/>
        <v>0.0200831688041414</v>
      </c>
      <c r="T39" s="364">
        <v>78150</v>
      </c>
      <c r="U39" s="351">
        <v>77001</v>
      </c>
      <c r="V39" s="352"/>
      <c r="W39" s="351">
        <v>0</v>
      </c>
      <c r="X39" s="352">
        <f t="shared" si="6"/>
        <v>155151</v>
      </c>
      <c r="Y39" s="355">
        <f t="shared" si="7"/>
        <v>0.12878421666634443</v>
      </c>
    </row>
    <row r="40" spans="1:25" ht="19.5" customHeight="1">
      <c r="A40" s="349" t="s">
        <v>301</v>
      </c>
      <c r="B40" s="350">
        <v>8939</v>
      </c>
      <c r="C40" s="351">
        <v>8952</v>
      </c>
      <c r="D40" s="352">
        <v>0</v>
      </c>
      <c r="E40" s="351">
        <v>0</v>
      </c>
      <c r="F40" s="352">
        <f t="shared" si="0"/>
        <v>17891</v>
      </c>
      <c r="G40" s="353">
        <f t="shared" si="1"/>
        <v>0.018995573609838497</v>
      </c>
      <c r="H40" s="350">
        <v>8818</v>
      </c>
      <c r="I40" s="351">
        <v>8838</v>
      </c>
      <c r="J40" s="352"/>
      <c r="K40" s="351"/>
      <c r="L40" s="352">
        <f t="shared" si="2"/>
        <v>17656</v>
      </c>
      <c r="M40" s="354">
        <f t="shared" si="3"/>
        <v>0.013309922972360777</v>
      </c>
      <c r="N40" s="350">
        <v>100796</v>
      </c>
      <c r="O40" s="351">
        <v>97800</v>
      </c>
      <c r="P40" s="352">
        <v>1</v>
      </c>
      <c r="Q40" s="351">
        <v>0</v>
      </c>
      <c r="R40" s="352">
        <f t="shared" si="4"/>
        <v>198597</v>
      </c>
      <c r="S40" s="353">
        <f t="shared" si="5"/>
        <v>0.022774005178928292</v>
      </c>
      <c r="T40" s="364">
        <v>74332</v>
      </c>
      <c r="U40" s="351">
        <v>78374</v>
      </c>
      <c r="V40" s="352">
        <v>34</v>
      </c>
      <c r="W40" s="351">
        <v>0</v>
      </c>
      <c r="X40" s="352">
        <f t="shared" si="6"/>
        <v>152740</v>
      </c>
      <c r="Y40" s="355">
        <f t="shared" si="7"/>
        <v>0.3002291475710357</v>
      </c>
    </row>
    <row r="41" spans="1:25" ht="19.5" customHeight="1">
      <c r="A41" s="349" t="s">
        <v>302</v>
      </c>
      <c r="B41" s="350">
        <v>8301</v>
      </c>
      <c r="C41" s="351">
        <v>9329</v>
      </c>
      <c r="D41" s="352">
        <v>0</v>
      </c>
      <c r="E41" s="351">
        <v>0</v>
      </c>
      <c r="F41" s="352">
        <f t="shared" si="0"/>
        <v>17630</v>
      </c>
      <c r="G41" s="353">
        <f t="shared" si="1"/>
        <v>0.01871845971390379</v>
      </c>
      <c r="H41" s="350">
        <v>9015</v>
      </c>
      <c r="I41" s="351">
        <v>10248</v>
      </c>
      <c r="J41" s="352"/>
      <c r="K41" s="351"/>
      <c r="L41" s="352">
        <f t="shared" si="2"/>
        <v>19263</v>
      </c>
      <c r="M41" s="354">
        <f t="shared" si="3"/>
        <v>-0.08477391891190367</v>
      </c>
      <c r="N41" s="350">
        <v>72558</v>
      </c>
      <c r="O41" s="351">
        <v>77256</v>
      </c>
      <c r="P41" s="352">
        <v>8</v>
      </c>
      <c r="Q41" s="351">
        <v>1</v>
      </c>
      <c r="R41" s="352">
        <f t="shared" si="4"/>
        <v>149823</v>
      </c>
      <c r="S41" s="353">
        <f t="shared" si="5"/>
        <v>0.01718087271168534</v>
      </c>
      <c r="T41" s="364">
        <v>80457</v>
      </c>
      <c r="U41" s="351">
        <v>82989</v>
      </c>
      <c r="V41" s="352">
        <v>0</v>
      </c>
      <c r="W41" s="351">
        <v>1</v>
      </c>
      <c r="X41" s="352">
        <f t="shared" si="6"/>
        <v>163447</v>
      </c>
      <c r="Y41" s="355">
        <f t="shared" si="7"/>
        <v>-0.08335423715332801</v>
      </c>
    </row>
    <row r="42" spans="1:25" ht="19.5" customHeight="1">
      <c r="A42" s="349" t="s">
        <v>303</v>
      </c>
      <c r="B42" s="350">
        <v>8176</v>
      </c>
      <c r="C42" s="351">
        <v>6959</v>
      </c>
      <c r="D42" s="352">
        <v>0</v>
      </c>
      <c r="E42" s="351">
        <v>0</v>
      </c>
      <c r="F42" s="352">
        <f>SUM(B42:E42)</f>
        <v>15135</v>
      </c>
      <c r="G42" s="353">
        <f>F42/$F$9</f>
        <v>0.01606942074701837</v>
      </c>
      <c r="H42" s="350">
        <v>8623</v>
      </c>
      <c r="I42" s="351">
        <v>8452</v>
      </c>
      <c r="J42" s="352"/>
      <c r="K42" s="351">
        <v>0</v>
      </c>
      <c r="L42" s="352">
        <f>SUM(H42:K42)</f>
        <v>17075</v>
      </c>
      <c r="M42" s="354">
        <f>IF(ISERROR(F42/L42-1),"         /0",(F42/L42-1))</f>
        <v>-0.11361639824304537</v>
      </c>
      <c r="N42" s="350">
        <v>62988</v>
      </c>
      <c r="O42" s="351">
        <v>72635</v>
      </c>
      <c r="P42" s="352">
        <v>272</v>
      </c>
      <c r="Q42" s="351">
        <v>90</v>
      </c>
      <c r="R42" s="352">
        <f>SUM(N42:Q42)</f>
        <v>135985</v>
      </c>
      <c r="S42" s="353">
        <f>R42/$R$9</f>
        <v>0.015594007433428318</v>
      </c>
      <c r="T42" s="364">
        <v>78975</v>
      </c>
      <c r="U42" s="351">
        <v>86021</v>
      </c>
      <c r="V42" s="352">
        <v>282</v>
      </c>
      <c r="W42" s="351">
        <v>441</v>
      </c>
      <c r="X42" s="352">
        <f>SUM(T42:W42)</f>
        <v>165719</v>
      </c>
      <c r="Y42" s="355">
        <f>IF(ISERROR(R42/X42-1),"         /0",(R42/X42-1))</f>
        <v>-0.179424206035518</v>
      </c>
    </row>
    <row r="43" spans="1:25" ht="19.5" customHeight="1">
      <c r="A43" s="349" t="s">
        <v>304</v>
      </c>
      <c r="B43" s="350">
        <v>2472</v>
      </c>
      <c r="C43" s="351">
        <v>2814</v>
      </c>
      <c r="D43" s="352">
        <v>0</v>
      </c>
      <c r="E43" s="351">
        <v>0</v>
      </c>
      <c r="F43" s="352">
        <f t="shared" si="0"/>
        <v>5286</v>
      </c>
      <c r="G43" s="353">
        <f t="shared" si="1"/>
        <v>0.005612352696976485</v>
      </c>
      <c r="H43" s="350">
        <v>2211</v>
      </c>
      <c r="I43" s="351">
        <v>2419</v>
      </c>
      <c r="J43" s="352"/>
      <c r="K43" s="351"/>
      <c r="L43" s="352">
        <f t="shared" si="2"/>
        <v>4630</v>
      </c>
      <c r="M43" s="354" t="s">
        <v>45</v>
      </c>
      <c r="N43" s="350">
        <v>17972</v>
      </c>
      <c r="O43" s="351">
        <v>23379</v>
      </c>
      <c r="P43" s="352"/>
      <c r="Q43" s="351"/>
      <c r="R43" s="352">
        <f t="shared" si="4"/>
        <v>41351</v>
      </c>
      <c r="S43" s="353">
        <f t="shared" si="5"/>
        <v>0.004741903896603996</v>
      </c>
      <c r="T43" s="364">
        <v>3737</v>
      </c>
      <c r="U43" s="351">
        <v>4772</v>
      </c>
      <c r="V43" s="352"/>
      <c r="W43" s="351">
        <v>0</v>
      </c>
      <c r="X43" s="352">
        <f t="shared" si="6"/>
        <v>8509</v>
      </c>
      <c r="Y43" s="355" t="s">
        <v>45</v>
      </c>
    </row>
    <row r="44" spans="1:25" ht="19.5" customHeight="1">
      <c r="A44" s="349" t="s">
        <v>305</v>
      </c>
      <c r="B44" s="350">
        <v>2207</v>
      </c>
      <c r="C44" s="351">
        <v>1987</v>
      </c>
      <c r="D44" s="352">
        <v>0</v>
      </c>
      <c r="E44" s="351">
        <v>0</v>
      </c>
      <c r="F44" s="352">
        <f>SUM(B44:E44)</f>
        <v>4194</v>
      </c>
      <c r="G44" s="353">
        <f>F44/$F$9</f>
        <v>0.004452933638123228</v>
      </c>
      <c r="H44" s="350">
        <v>1447</v>
      </c>
      <c r="I44" s="351">
        <v>1441</v>
      </c>
      <c r="J44" s="352"/>
      <c r="K44" s="351"/>
      <c r="L44" s="352">
        <f>SUM(H44:K44)</f>
        <v>2888</v>
      </c>
      <c r="M44" s="354">
        <f>IF(ISERROR(F44/L44-1),"         /0",(F44/L44-1))</f>
        <v>0.4522160664819945</v>
      </c>
      <c r="N44" s="350">
        <v>18872</v>
      </c>
      <c r="O44" s="351">
        <v>17168</v>
      </c>
      <c r="P44" s="352">
        <v>6</v>
      </c>
      <c r="Q44" s="351">
        <v>7</v>
      </c>
      <c r="R44" s="352">
        <f>SUM(N44:Q44)</f>
        <v>36053</v>
      </c>
      <c r="S44" s="353">
        <f>R44/$R$9</f>
        <v>0.004134358568940627</v>
      </c>
      <c r="T44" s="364">
        <v>15605</v>
      </c>
      <c r="U44" s="351">
        <v>15278</v>
      </c>
      <c r="V44" s="352">
        <v>6</v>
      </c>
      <c r="W44" s="351">
        <v>7</v>
      </c>
      <c r="X44" s="352">
        <f>SUM(T44:W44)</f>
        <v>30896</v>
      </c>
      <c r="Y44" s="355">
        <f>IF(ISERROR(R44/X44-1),"         /0",(R44/X44-1))</f>
        <v>0.16691481097876748</v>
      </c>
    </row>
    <row r="45" spans="1:25" ht="19.5" customHeight="1">
      <c r="A45" s="349" t="s">
        <v>306</v>
      </c>
      <c r="B45" s="350">
        <v>1719</v>
      </c>
      <c r="C45" s="351">
        <v>1772</v>
      </c>
      <c r="D45" s="352">
        <v>0</v>
      </c>
      <c r="E45" s="351">
        <v>0</v>
      </c>
      <c r="F45" s="352">
        <f t="shared" si="0"/>
        <v>3491</v>
      </c>
      <c r="G45" s="353">
        <f t="shared" si="1"/>
        <v>0.0037065310755098205</v>
      </c>
      <c r="H45" s="350">
        <v>1809</v>
      </c>
      <c r="I45" s="351">
        <v>1913</v>
      </c>
      <c r="J45" s="352"/>
      <c r="K45" s="351"/>
      <c r="L45" s="352">
        <f t="shared" si="2"/>
        <v>3722</v>
      </c>
      <c r="M45" s="354">
        <f t="shared" si="3"/>
        <v>-0.06206340677055344</v>
      </c>
      <c r="N45" s="350">
        <v>16846</v>
      </c>
      <c r="O45" s="351">
        <v>17765</v>
      </c>
      <c r="P45" s="352">
        <v>24</v>
      </c>
      <c r="Q45" s="351">
        <v>53</v>
      </c>
      <c r="R45" s="352">
        <f t="shared" si="4"/>
        <v>34688</v>
      </c>
      <c r="S45" s="353">
        <f t="shared" si="5"/>
        <v>0.0039778279210998385</v>
      </c>
      <c r="T45" s="364">
        <v>17668</v>
      </c>
      <c r="U45" s="351">
        <v>18429</v>
      </c>
      <c r="V45" s="352"/>
      <c r="W45" s="351"/>
      <c r="X45" s="352">
        <f t="shared" si="6"/>
        <v>36097</v>
      </c>
      <c r="Y45" s="355">
        <f t="shared" si="7"/>
        <v>-0.039033714713134104</v>
      </c>
    </row>
    <row r="46" spans="1:25" ht="19.5" customHeight="1">
      <c r="A46" s="349" t="s">
        <v>307</v>
      </c>
      <c r="B46" s="350">
        <v>1433</v>
      </c>
      <c r="C46" s="351">
        <v>1779</v>
      </c>
      <c r="D46" s="352">
        <v>0</v>
      </c>
      <c r="E46" s="351">
        <v>0</v>
      </c>
      <c r="F46" s="352">
        <f t="shared" si="0"/>
        <v>3212</v>
      </c>
      <c r="G46" s="353">
        <f t="shared" si="1"/>
        <v>0.003410305876407202</v>
      </c>
      <c r="H46" s="350">
        <v>2152</v>
      </c>
      <c r="I46" s="351">
        <v>2097</v>
      </c>
      <c r="J46" s="352"/>
      <c r="K46" s="351"/>
      <c r="L46" s="352">
        <f t="shared" si="2"/>
        <v>4249</v>
      </c>
      <c r="M46" s="354">
        <f t="shared" si="3"/>
        <v>-0.24405742527653562</v>
      </c>
      <c r="N46" s="350">
        <v>11671</v>
      </c>
      <c r="O46" s="351">
        <v>11733</v>
      </c>
      <c r="P46" s="352"/>
      <c r="Q46" s="351">
        <v>0</v>
      </c>
      <c r="R46" s="352">
        <f t="shared" si="4"/>
        <v>23404</v>
      </c>
      <c r="S46" s="353">
        <f t="shared" si="5"/>
        <v>0.0026838412322826516</v>
      </c>
      <c r="T46" s="364">
        <v>13164</v>
      </c>
      <c r="U46" s="351">
        <v>12195</v>
      </c>
      <c r="V46" s="352"/>
      <c r="W46" s="351"/>
      <c r="X46" s="352">
        <f t="shared" si="6"/>
        <v>25359</v>
      </c>
      <c r="Y46" s="355">
        <f t="shared" si="7"/>
        <v>-0.07709294530541422</v>
      </c>
    </row>
    <row r="47" spans="1:25" ht="19.5" customHeight="1">
      <c r="A47" s="349" t="s">
        <v>308</v>
      </c>
      <c r="B47" s="350">
        <v>1592</v>
      </c>
      <c r="C47" s="351">
        <v>1158</v>
      </c>
      <c r="D47" s="352">
        <v>0</v>
      </c>
      <c r="E47" s="351">
        <v>0</v>
      </c>
      <c r="F47" s="352">
        <f>SUM(B47:E47)</f>
        <v>2750</v>
      </c>
      <c r="G47" s="353">
        <f>F47/$F$9</f>
        <v>0.002919782428430824</v>
      </c>
      <c r="H47" s="350">
        <v>1090</v>
      </c>
      <c r="I47" s="351">
        <v>970</v>
      </c>
      <c r="J47" s="352"/>
      <c r="K47" s="351"/>
      <c r="L47" s="352">
        <f>SUM(H47:K47)</f>
        <v>2060</v>
      </c>
      <c r="M47" s="354">
        <f>IF(ISERROR(F47/L47-1),"         /0",(F47/L47-1))</f>
        <v>0.3349514563106797</v>
      </c>
      <c r="N47" s="350">
        <v>12322</v>
      </c>
      <c r="O47" s="351">
        <v>10649</v>
      </c>
      <c r="P47" s="352">
        <v>0</v>
      </c>
      <c r="Q47" s="351">
        <v>2</v>
      </c>
      <c r="R47" s="352">
        <f>SUM(N47:Q47)</f>
        <v>22973</v>
      </c>
      <c r="S47" s="353">
        <f>R47/$R$9</f>
        <v>0.0026344165368838383</v>
      </c>
      <c r="T47" s="364">
        <v>11679</v>
      </c>
      <c r="U47" s="351">
        <v>9959</v>
      </c>
      <c r="V47" s="352"/>
      <c r="W47" s="351"/>
      <c r="X47" s="352">
        <f>SUM(T47:W47)</f>
        <v>21638</v>
      </c>
      <c r="Y47" s="355">
        <f>IF(ISERROR(R47/X47-1),"         /0",(R47/X47-1))</f>
        <v>0.06169701451150744</v>
      </c>
    </row>
    <row r="48" spans="1:25" ht="19.5" customHeight="1">
      <c r="A48" s="349" t="s">
        <v>309</v>
      </c>
      <c r="B48" s="350">
        <v>1269</v>
      </c>
      <c r="C48" s="351">
        <v>1331</v>
      </c>
      <c r="D48" s="352">
        <v>0</v>
      </c>
      <c r="E48" s="351">
        <v>0</v>
      </c>
      <c r="F48" s="352">
        <f>SUM(B48:E48)</f>
        <v>2600</v>
      </c>
      <c r="G48" s="353">
        <f>F48/$F$9</f>
        <v>0.0027605215686982336</v>
      </c>
      <c r="H48" s="350">
        <v>1193</v>
      </c>
      <c r="I48" s="351">
        <v>1536</v>
      </c>
      <c r="J48" s="352"/>
      <c r="K48" s="351"/>
      <c r="L48" s="352">
        <f>SUM(H48:K48)</f>
        <v>2729</v>
      </c>
      <c r="M48" s="354">
        <f>IF(ISERROR(F48/L48-1),"         /0",(F48/L48-1))</f>
        <v>-0.04727006229388053</v>
      </c>
      <c r="N48" s="350">
        <v>12049</v>
      </c>
      <c r="O48" s="351">
        <v>12499</v>
      </c>
      <c r="P48" s="352">
        <v>61</v>
      </c>
      <c r="Q48" s="351">
        <v>0</v>
      </c>
      <c r="R48" s="352">
        <f>SUM(N48:Q48)</f>
        <v>24609</v>
      </c>
      <c r="S48" s="353">
        <f>R48/$R$9</f>
        <v>0.0028220239653582195</v>
      </c>
      <c r="T48" s="364">
        <v>9490</v>
      </c>
      <c r="U48" s="351">
        <v>11541</v>
      </c>
      <c r="V48" s="352">
        <v>1</v>
      </c>
      <c r="W48" s="351"/>
      <c r="X48" s="352">
        <f>SUM(T48:W48)</f>
        <v>21032</v>
      </c>
      <c r="Y48" s="355">
        <f>IF(ISERROR(R48/X48-1),"         /0",(R48/X48-1))</f>
        <v>0.17007417268923541</v>
      </c>
    </row>
    <row r="49" spans="1:25" ht="19.5" customHeight="1">
      <c r="A49" s="349" t="s">
        <v>310</v>
      </c>
      <c r="B49" s="350">
        <v>930</v>
      </c>
      <c r="C49" s="351">
        <v>839</v>
      </c>
      <c r="D49" s="352">
        <v>0</v>
      </c>
      <c r="E49" s="351">
        <v>0</v>
      </c>
      <c r="F49" s="352">
        <f t="shared" si="0"/>
        <v>1769</v>
      </c>
      <c r="G49" s="353">
        <f t="shared" si="1"/>
        <v>0.0018782164057796827</v>
      </c>
      <c r="H49" s="350">
        <v>975</v>
      </c>
      <c r="I49" s="351">
        <v>1021</v>
      </c>
      <c r="J49" s="352"/>
      <c r="K49" s="351"/>
      <c r="L49" s="352">
        <f t="shared" si="2"/>
        <v>1996</v>
      </c>
      <c r="M49" s="354">
        <f t="shared" si="3"/>
        <v>-0.11372745490981961</v>
      </c>
      <c r="N49" s="350">
        <v>8660</v>
      </c>
      <c r="O49" s="351">
        <v>8156</v>
      </c>
      <c r="P49" s="352">
        <v>37</v>
      </c>
      <c r="Q49" s="351">
        <v>37</v>
      </c>
      <c r="R49" s="352">
        <f t="shared" si="4"/>
        <v>16890</v>
      </c>
      <c r="S49" s="353">
        <f t="shared" si="5"/>
        <v>0.0019368517524036054</v>
      </c>
      <c r="T49" s="364">
        <v>8147</v>
      </c>
      <c r="U49" s="351">
        <v>8548</v>
      </c>
      <c r="V49" s="352"/>
      <c r="W49" s="351"/>
      <c r="X49" s="352">
        <f t="shared" si="6"/>
        <v>16695</v>
      </c>
      <c r="Y49" s="355">
        <f t="shared" si="7"/>
        <v>0.011680143755615546</v>
      </c>
    </row>
    <row r="50" spans="1:25" ht="19.5" customHeight="1">
      <c r="A50" s="349" t="s">
        <v>311</v>
      </c>
      <c r="B50" s="350">
        <v>361</v>
      </c>
      <c r="C50" s="351">
        <v>387</v>
      </c>
      <c r="D50" s="352">
        <v>0</v>
      </c>
      <c r="E50" s="351">
        <v>0</v>
      </c>
      <c r="F50" s="352">
        <f t="shared" si="0"/>
        <v>748</v>
      </c>
      <c r="G50" s="353">
        <f t="shared" si="1"/>
        <v>0.0007941808205331842</v>
      </c>
      <c r="H50" s="350">
        <v>179</v>
      </c>
      <c r="I50" s="351">
        <v>172</v>
      </c>
      <c r="J50" s="352"/>
      <c r="K50" s="351"/>
      <c r="L50" s="352">
        <f t="shared" si="2"/>
        <v>351</v>
      </c>
      <c r="M50" s="354">
        <f t="shared" si="3"/>
        <v>1.1310541310541309</v>
      </c>
      <c r="N50" s="350">
        <v>2382</v>
      </c>
      <c r="O50" s="351">
        <v>2066</v>
      </c>
      <c r="P50" s="352"/>
      <c r="Q50" s="351"/>
      <c r="R50" s="352">
        <f t="shared" si="4"/>
        <v>4448</v>
      </c>
      <c r="S50" s="353">
        <f t="shared" si="5"/>
        <v>0.0005100720304731342</v>
      </c>
      <c r="T50" s="364">
        <v>1530</v>
      </c>
      <c r="U50" s="351">
        <v>1447</v>
      </c>
      <c r="V50" s="352"/>
      <c r="W50" s="351"/>
      <c r="X50" s="352">
        <f t="shared" si="6"/>
        <v>2977</v>
      </c>
      <c r="Y50" s="355">
        <f t="shared" si="7"/>
        <v>0.49412159892509244</v>
      </c>
    </row>
    <row r="51" spans="1:25" ht="19.5" customHeight="1" thickBot="1">
      <c r="A51" s="349" t="s">
        <v>273</v>
      </c>
      <c r="B51" s="350">
        <v>22085</v>
      </c>
      <c r="C51" s="351">
        <v>21657</v>
      </c>
      <c r="D51" s="352">
        <v>276</v>
      </c>
      <c r="E51" s="351">
        <v>174</v>
      </c>
      <c r="F51" s="352">
        <f t="shared" si="0"/>
        <v>44192</v>
      </c>
      <c r="G51" s="353">
        <f t="shared" si="1"/>
        <v>0.0469203727553509</v>
      </c>
      <c r="H51" s="350">
        <v>19159</v>
      </c>
      <c r="I51" s="351">
        <v>19255</v>
      </c>
      <c r="J51" s="352">
        <v>3825</v>
      </c>
      <c r="K51" s="351">
        <v>4293</v>
      </c>
      <c r="L51" s="352">
        <f t="shared" si="2"/>
        <v>46532</v>
      </c>
      <c r="M51" s="354" t="s">
        <v>45</v>
      </c>
      <c r="N51" s="350">
        <v>203430</v>
      </c>
      <c r="O51" s="351">
        <v>202847</v>
      </c>
      <c r="P51" s="352">
        <v>4758</v>
      </c>
      <c r="Q51" s="351">
        <v>3723</v>
      </c>
      <c r="R51" s="352">
        <f t="shared" si="4"/>
        <v>414758</v>
      </c>
      <c r="S51" s="353">
        <f t="shared" si="5"/>
        <v>0.04756215270120868</v>
      </c>
      <c r="T51" s="364">
        <v>153503</v>
      </c>
      <c r="U51" s="351">
        <v>148769</v>
      </c>
      <c r="V51" s="352">
        <v>8934</v>
      </c>
      <c r="W51" s="351">
        <v>11707</v>
      </c>
      <c r="X51" s="352">
        <f t="shared" si="6"/>
        <v>322913</v>
      </c>
      <c r="Y51" s="355" t="s">
        <v>45</v>
      </c>
    </row>
    <row r="52" spans="1:25" s="145" customFormat="1" ht="19.5" customHeight="1">
      <c r="A52" s="152" t="s">
        <v>54</v>
      </c>
      <c r="B52" s="149">
        <f>SUM(B53:B67)</f>
        <v>72414</v>
      </c>
      <c r="C52" s="148">
        <f>SUM(C53:C67)</f>
        <v>60124</v>
      </c>
      <c r="D52" s="147">
        <f>SUM(D53:D67)</f>
        <v>8</v>
      </c>
      <c r="E52" s="148">
        <f>SUM(E53:E67)</f>
        <v>5</v>
      </c>
      <c r="F52" s="147">
        <f aca="true" t="shared" si="16" ref="F52:F77">SUM(B52:E52)</f>
        <v>132551</v>
      </c>
      <c r="G52" s="150">
        <f aca="true" t="shared" si="17" ref="G52:G77">F52/$F$9</f>
        <v>0.1407345747894306</v>
      </c>
      <c r="H52" s="149">
        <f>SUM(H53:H67)</f>
        <v>63579</v>
      </c>
      <c r="I52" s="148">
        <f>SUM(I53:I67)</f>
        <v>50737</v>
      </c>
      <c r="J52" s="147">
        <f>SUM(J53:J67)</f>
        <v>1</v>
      </c>
      <c r="K52" s="148">
        <f>SUM(K53:K67)</f>
        <v>0</v>
      </c>
      <c r="L52" s="147">
        <f aca="true" t="shared" si="18" ref="L52:L77">SUM(H52:K52)</f>
        <v>114317</v>
      </c>
      <c r="M52" s="151">
        <f aca="true" t="shared" si="19" ref="M52:M77">IF(ISERROR(F52/L52-1),"         /0",(F52/L52-1))</f>
        <v>0.15950383582494299</v>
      </c>
      <c r="N52" s="149">
        <f>SUM(N53:N67)</f>
        <v>583717</v>
      </c>
      <c r="O52" s="148">
        <f>SUM(O53:O67)</f>
        <v>521109</v>
      </c>
      <c r="P52" s="147">
        <f>SUM(P53:P67)</f>
        <v>79</v>
      </c>
      <c r="Q52" s="148">
        <f>SUM(Q53:Q67)</f>
        <v>39</v>
      </c>
      <c r="R52" s="147">
        <f aca="true" t="shared" si="20" ref="R52:R77">SUM(N52:Q52)</f>
        <v>1104944</v>
      </c>
      <c r="S52" s="150">
        <f aca="true" t="shared" si="21" ref="S52:S77">R52/$R$9</f>
        <v>0.12670886457713734</v>
      </c>
      <c r="T52" s="149">
        <f>SUM(T53:T67)</f>
        <v>519546</v>
      </c>
      <c r="U52" s="148">
        <f>SUM(U53:U67)</f>
        <v>467628</v>
      </c>
      <c r="V52" s="147">
        <f>SUM(V53:V67)</f>
        <v>67</v>
      </c>
      <c r="W52" s="148">
        <f>SUM(W53:W67)</f>
        <v>4</v>
      </c>
      <c r="X52" s="147">
        <f aca="true" t="shared" si="22" ref="X52:X77">SUM(T52:W52)</f>
        <v>987245</v>
      </c>
      <c r="Y52" s="146">
        <f aca="true" t="shared" si="23" ref="Y52:Y77">IF(ISERROR(R52/X52-1),"         /0",(R52/X52-1))</f>
        <v>0.11921964659228457</v>
      </c>
    </row>
    <row r="53" spans="1:25" ht="19.5" customHeight="1">
      <c r="A53" s="342" t="s">
        <v>312</v>
      </c>
      <c r="B53" s="343">
        <v>18407</v>
      </c>
      <c r="C53" s="344">
        <v>14292</v>
      </c>
      <c r="D53" s="345">
        <v>0</v>
      </c>
      <c r="E53" s="344">
        <v>0</v>
      </c>
      <c r="F53" s="345">
        <f t="shared" si="16"/>
        <v>32699</v>
      </c>
      <c r="G53" s="346">
        <f t="shared" si="17"/>
        <v>0.034717805682639824</v>
      </c>
      <c r="H53" s="343">
        <v>14554</v>
      </c>
      <c r="I53" s="344">
        <v>11984</v>
      </c>
      <c r="J53" s="345"/>
      <c r="K53" s="344"/>
      <c r="L53" s="345">
        <f t="shared" si="18"/>
        <v>26538</v>
      </c>
      <c r="M53" s="347">
        <f t="shared" si="19"/>
        <v>0.23215766071293986</v>
      </c>
      <c r="N53" s="343">
        <v>133646</v>
      </c>
      <c r="O53" s="344">
        <v>125449</v>
      </c>
      <c r="P53" s="345"/>
      <c r="Q53" s="344"/>
      <c r="R53" s="345">
        <f t="shared" si="20"/>
        <v>259095</v>
      </c>
      <c r="S53" s="346">
        <f t="shared" si="21"/>
        <v>0.02971158110059279</v>
      </c>
      <c r="T53" s="343">
        <v>155101</v>
      </c>
      <c r="U53" s="344">
        <v>143452</v>
      </c>
      <c r="V53" s="345"/>
      <c r="W53" s="344"/>
      <c r="X53" s="345">
        <f t="shared" si="22"/>
        <v>298553</v>
      </c>
      <c r="Y53" s="348">
        <f t="shared" si="23"/>
        <v>-0.13216413836069307</v>
      </c>
    </row>
    <row r="54" spans="1:25" ht="19.5" customHeight="1">
      <c r="A54" s="349" t="s">
        <v>313</v>
      </c>
      <c r="B54" s="350">
        <v>6110</v>
      </c>
      <c r="C54" s="351">
        <v>4885</v>
      </c>
      <c r="D54" s="352">
        <v>0</v>
      </c>
      <c r="E54" s="351">
        <v>0</v>
      </c>
      <c r="F54" s="352">
        <f t="shared" si="16"/>
        <v>10995</v>
      </c>
      <c r="G54" s="353">
        <f t="shared" si="17"/>
        <v>0.011673821018398877</v>
      </c>
      <c r="H54" s="350">
        <v>5795</v>
      </c>
      <c r="I54" s="351">
        <v>4363</v>
      </c>
      <c r="J54" s="352"/>
      <c r="K54" s="351"/>
      <c r="L54" s="352">
        <f t="shared" si="18"/>
        <v>10158</v>
      </c>
      <c r="M54" s="354">
        <f t="shared" si="19"/>
        <v>0.08239810986414642</v>
      </c>
      <c r="N54" s="350">
        <v>55694</v>
      </c>
      <c r="O54" s="351">
        <v>41868</v>
      </c>
      <c r="P54" s="352"/>
      <c r="Q54" s="351"/>
      <c r="R54" s="352">
        <f t="shared" si="20"/>
        <v>97562</v>
      </c>
      <c r="S54" s="353">
        <f t="shared" si="21"/>
        <v>0.011187870377027861</v>
      </c>
      <c r="T54" s="350">
        <v>44273</v>
      </c>
      <c r="U54" s="351">
        <v>31840</v>
      </c>
      <c r="V54" s="352"/>
      <c r="W54" s="351"/>
      <c r="X54" s="352">
        <f t="shared" si="22"/>
        <v>76113</v>
      </c>
      <c r="Y54" s="355">
        <f t="shared" si="23"/>
        <v>0.2818046851392009</v>
      </c>
    </row>
    <row r="55" spans="1:25" ht="19.5" customHeight="1">
      <c r="A55" s="349" t="s">
        <v>314</v>
      </c>
      <c r="B55" s="350">
        <v>5589</v>
      </c>
      <c r="C55" s="351">
        <v>5189</v>
      </c>
      <c r="D55" s="352">
        <v>0</v>
      </c>
      <c r="E55" s="351">
        <v>0</v>
      </c>
      <c r="F55" s="352">
        <f t="shared" si="16"/>
        <v>10778</v>
      </c>
      <c r="G55" s="353">
        <f t="shared" si="17"/>
        <v>0.011443423641319062</v>
      </c>
      <c r="H55" s="350">
        <v>5066</v>
      </c>
      <c r="I55" s="351">
        <v>5072</v>
      </c>
      <c r="J55" s="352"/>
      <c r="K55" s="351"/>
      <c r="L55" s="352">
        <f t="shared" si="18"/>
        <v>10138</v>
      </c>
      <c r="M55" s="354">
        <f t="shared" si="19"/>
        <v>0.06312882225290983</v>
      </c>
      <c r="N55" s="350">
        <v>45324</v>
      </c>
      <c r="O55" s="351">
        <v>45261</v>
      </c>
      <c r="P55" s="352"/>
      <c r="Q55" s="351"/>
      <c r="R55" s="352">
        <f t="shared" si="20"/>
        <v>90585</v>
      </c>
      <c r="S55" s="353">
        <f t="shared" si="21"/>
        <v>0.010387786618796958</v>
      </c>
      <c r="T55" s="350">
        <v>37293</v>
      </c>
      <c r="U55" s="351">
        <v>38442</v>
      </c>
      <c r="V55" s="352"/>
      <c r="W55" s="351"/>
      <c r="X55" s="352">
        <f t="shared" si="22"/>
        <v>75735</v>
      </c>
      <c r="Y55" s="355">
        <f t="shared" si="23"/>
        <v>0.196078431372549</v>
      </c>
    </row>
    <row r="56" spans="1:25" ht="19.5" customHeight="1">
      <c r="A56" s="349" t="s">
        <v>315</v>
      </c>
      <c r="B56" s="350">
        <v>4245</v>
      </c>
      <c r="C56" s="351">
        <v>3887</v>
      </c>
      <c r="D56" s="352">
        <v>0</v>
      </c>
      <c r="E56" s="351">
        <v>0</v>
      </c>
      <c r="F56" s="352">
        <f t="shared" si="16"/>
        <v>8132</v>
      </c>
      <c r="G56" s="353">
        <f t="shared" si="17"/>
        <v>0.008634062075636167</v>
      </c>
      <c r="H56" s="350">
        <v>5701</v>
      </c>
      <c r="I56" s="351">
        <v>4595</v>
      </c>
      <c r="J56" s="352"/>
      <c r="K56" s="351"/>
      <c r="L56" s="352">
        <f t="shared" si="18"/>
        <v>10296</v>
      </c>
      <c r="M56" s="354">
        <f t="shared" si="19"/>
        <v>-0.21017871017871015</v>
      </c>
      <c r="N56" s="350">
        <v>38561</v>
      </c>
      <c r="O56" s="351">
        <v>35710</v>
      </c>
      <c r="P56" s="352"/>
      <c r="Q56" s="351"/>
      <c r="R56" s="352">
        <f t="shared" si="20"/>
        <v>74271</v>
      </c>
      <c r="S56" s="353">
        <f t="shared" si="21"/>
        <v>0.008516987359548147</v>
      </c>
      <c r="T56" s="350">
        <v>59792</v>
      </c>
      <c r="U56" s="351">
        <v>54976</v>
      </c>
      <c r="V56" s="352"/>
      <c r="W56" s="351"/>
      <c r="X56" s="352">
        <f t="shared" si="22"/>
        <v>114768</v>
      </c>
      <c r="Y56" s="355">
        <f t="shared" si="23"/>
        <v>-0.35285968214136343</v>
      </c>
    </row>
    <row r="57" spans="1:25" ht="19.5" customHeight="1">
      <c r="A57" s="349" t="s">
        <v>316</v>
      </c>
      <c r="B57" s="350">
        <v>4170</v>
      </c>
      <c r="C57" s="351">
        <v>3175</v>
      </c>
      <c r="D57" s="352">
        <v>0</v>
      </c>
      <c r="E57" s="351">
        <v>0</v>
      </c>
      <c r="F57" s="352">
        <f t="shared" si="16"/>
        <v>7345</v>
      </c>
      <c r="G57" s="353">
        <f t="shared" si="17"/>
        <v>0.00779847343157251</v>
      </c>
      <c r="H57" s="350">
        <v>4036</v>
      </c>
      <c r="I57" s="351">
        <v>2973</v>
      </c>
      <c r="J57" s="352"/>
      <c r="K57" s="351"/>
      <c r="L57" s="352">
        <f t="shared" si="18"/>
        <v>7009</v>
      </c>
      <c r="M57" s="354">
        <f t="shared" si="19"/>
        <v>0.0479383649593379</v>
      </c>
      <c r="N57" s="350">
        <v>36013</v>
      </c>
      <c r="O57" s="351">
        <v>33295</v>
      </c>
      <c r="P57" s="352"/>
      <c r="Q57" s="351"/>
      <c r="R57" s="352">
        <f t="shared" si="20"/>
        <v>69308</v>
      </c>
      <c r="S57" s="353">
        <f t="shared" si="21"/>
        <v>0.007947857978424457</v>
      </c>
      <c r="T57" s="350">
        <v>61888</v>
      </c>
      <c r="U57" s="351">
        <v>56141</v>
      </c>
      <c r="V57" s="352"/>
      <c r="W57" s="351"/>
      <c r="X57" s="352">
        <f t="shared" si="22"/>
        <v>118029</v>
      </c>
      <c r="Y57" s="355">
        <f t="shared" si="23"/>
        <v>-0.41278838251616123</v>
      </c>
    </row>
    <row r="58" spans="1:25" ht="19.5" customHeight="1">
      <c r="A58" s="349" t="s">
        <v>317</v>
      </c>
      <c r="B58" s="350">
        <v>4157</v>
      </c>
      <c r="C58" s="351">
        <v>3069</v>
      </c>
      <c r="D58" s="352">
        <v>0</v>
      </c>
      <c r="E58" s="351">
        <v>0</v>
      </c>
      <c r="F58" s="352">
        <f t="shared" si="16"/>
        <v>7226</v>
      </c>
      <c r="G58" s="353">
        <f t="shared" si="17"/>
        <v>0.007672126482851322</v>
      </c>
      <c r="H58" s="350">
        <v>3616</v>
      </c>
      <c r="I58" s="351">
        <v>2592</v>
      </c>
      <c r="J58" s="352"/>
      <c r="K58" s="351"/>
      <c r="L58" s="352">
        <f t="shared" si="18"/>
        <v>6208</v>
      </c>
      <c r="M58" s="354">
        <f t="shared" si="19"/>
        <v>0.16398195876288657</v>
      </c>
      <c r="N58" s="350">
        <v>32344</v>
      </c>
      <c r="O58" s="351">
        <v>28972</v>
      </c>
      <c r="P58" s="352">
        <v>4</v>
      </c>
      <c r="Q58" s="351"/>
      <c r="R58" s="352">
        <f t="shared" si="20"/>
        <v>61320</v>
      </c>
      <c r="S58" s="353">
        <f t="shared" si="21"/>
        <v>0.007031838333770816</v>
      </c>
      <c r="T58" s="350">
        <v>24651</v>
      </c>
      <c r="U58" s="351">
        <v>21341</v>
      </c>
      <c r="V58" s="352"/>
      <c r="W58" s="351"/>
      <c r="X58" s="352">
        <f t="shared" si="22"/>
        <v>45992</v>
      </c>
      <c r="Y58" s="355">
        <f t="shared" si="23"/>
        <v>0.33327535223517124</v>
      </c>
    </row>
    <row r="59" spans="1:25" ht="19.5" customHeight="1">
      <c r="A59" s="349" t="s">
        <v>318</v>
      </c>
      <c r="B59" s="350">
        <v>1989</v>
      </c>
      <c r="C59" s="351">
        <v>1865</v>
      </c>
      <c r="D59" s="352">
        <v>0</v>
      </c>
      <c r="E59" s="351">
        <v>0</v>
      </c>
      <c r="F59" s="352">
        <f t="shared" si="16"/>
        <v>3854</v>
      </c>
      <c r="G59" s="353">
        <f t="shared" si="17"/>
        <v>0.004091942356062689</v>
      </c>
      <c r="H59" s="350">
        <v>1913</v>
      </c>
      <c r="I59" s="351">
        <v>1515</v>
      </c>
      <c r="J59" s="352"/>
      <c r="K59" s="351"/>
      <c r="L59" s="352">
        <f t="shared" si="18"/>
        <v>3428</v>
      </c>
      <c r="M59" s="354">
        <f t="shared" si="19"/>
        <v>0.12427071178529747</v>
      </c>
      <c r="N59" s="350">
        <v>17730</v>
      </c>
      <c r="O59" s="351">
        <v>17847</v>
      </c>
      <c r="P59" s="352">
        <v>0</v>
      </c>
      <c r="Q59" s="351"/>
      <c r="R59" s="352">
        <f t="shared" si="20"/>
        <v>35577</v>
      </c>
      <c r="S59" s="353">
        <f t="shared" si="21"/>
        <v>0.0040797735225140954</v>
      </c>
      <c r="T59" s="350">
        <v>14837</v>
      </c>
      <c r="U59" s="351">
        <v>16802</v>
      </c>
      <c r="V59" s="352"/>
      <c r="W59" s="351"/>
      <c r="X59" s="352">
        <f t="shared" si="22"/>
        <v>31639</v>
      </c>
      <c r="Y59" s="355">
        <f t="shared" si="23"/>
        <v>0.12446663927431345</v>
      </c>
    </row>
    <row r="60" spans="1:25" ht="19.5" customHeight="1">
      <c r="A60" s="349" t="s">
        <v>319</v>
      </c>
      <c r="B60" s="350">
        <v>1103</v>
      </c>
      <c r="C60" s="351">
        <v>968</v>
      </c>
      <c r="D60" s="352">
        <v>6</v>
      </c>
      <c r="E60" s="351">
        <v>0</v>
      </c>
      <c r="F60" s="352">
        <f t="shared" si="16"/>
        <v>2077</v>
      </c>
      <c r="G60" s="353">
        <f t="shared" si="17"/>
        <v>0.002205232037763935</v>
      </c>
      <c r="H60" s="350">
        <v>918</v>
      </c>
      <c r="I60" s="351">
        <v>735</v>
      </c>
      <c r="J60" s="352">
        <v>1</v>
      </c>
      <c r="K60" s="351">
        <v>0</v>
      </c>
      <c r="L60" s="352">
        <f t="shared" si="18"/>
        <v>1654</v>
      </c>
      <c r="M60" s="354">
        <f t="shared" si="19"/>
        <v>0.25574365175332536</v>
      </c>
      <c r="N60" s="350">
        <v>11145</v>
      </c>
      <c r="O60" s="351">
        <v>8256</v>
      </c>
      <c r="P60" s="352">
        <v>18</v>
      </c>
      <c r="Q60" s="351">
        <v>0</v>
      </c>
      <c r="R60" s="352">
        <f t="shared" si="20"/>
        <v>19419</v>
      </c>
      <c r="S60" s="353">
        <f t="shared" si="21"/>
        <v>0.0022268634801613746</v>
      </c>
      <c r="T60" s="350">
        <v>9222</v>
      </c>
      <c r="U60" s="351">
        <v>7570</v>
      </c>
      <c r="V60" s="352">
        <v>15</v>
      </c>
      <c r="W60" s="351">
        <v>0</v>
      </c>
      <c r="X60" s="352">
        <f t="shared" si="22"/>
        <v>16807</v>
      </c>
      <c r="Y60" s="355">
        <f t="shared" si="23"/>
        <v>0.15541143571131077</v>
      </c>
    </row>
    <row r="61" spans="1:25" ht="19.5" customHeight="1">
      <c r="A61" s="349" t="s">
        <v>320</v>
      </c>
      <c r="B61" s="350">
        <v>844</v>
      </c>
      <c r="C61" s="351">
        <v>1057</v>
      </c>
      <c r="D61" s="352">
        <v>0</v>
      </c>
      <c r="E61" s="351">
        <v>0</v>
      </c>
      <c r="F61" s="352">
        <f t="shared" si="16"/>
        <v>1901</v>
      </c>
      <c r="G61" s="353">
        <f t="shared" si="17"/>
        <v>0.0020183659623443624</v>
      </c>
      <c r="H61" s="350">
        <v>44</v>
      </c>
      <c r="I61" s="351">
        <v>25</v>
      </c>
      <c r="J61" s="352"/>
      <c r="K61" s="351"/>
      <c r="L61" s="352">
        <f t="shared" si="18"/>
        <v>69</v>
      </c>
      <c r="M61" s="354">
        <f t="shared" si="19"/>
        <v>26.55072463768116</v>
      </c>
      <c r="N61" s="350">
        <v>4398</v>
      </c>
      <c r="O61" s="351">
        <v>5567</v>
      </c>
      <c r="P61" s="352"/>
      <c r="Q61" s="351"/>
      <c r="R61" s="352">
        <f t="shared" si="20"/>
        <v>9965</v>
      </c>
      <c r="S61" s="353">
        <f t="shared" si="21"/>
        <v>0.001142731066471399</v>
      </c>
      <c r="T61" s="350">
        <v>202</v>
      </c>
      <c r="U61" s="351">
        <v>243</v>
      </c>
      <c r="V61" s="352"/>
      <c r="W61" s="351"/>
      <c r="X61" s="352">
        <f t="shared" si="22"/>
        <v>445</v>
      </c>
      <c r="Y61" s="355">
        <f t="shared" si="23"/>
        <v>21.39325842696629</v>
      </c>
    </row>
    <row r="62" spans="1:25" ht="19.5" customHeight="1">
      <c r="A62" s="349" t="s">
        <v>321</v>
      </c>
      <c r="B62" s="350">
        <v>737</v>
      </c>
      <c r="C62" s="351">
        <v>687</v>
      </c>
      <c r="D62" s="352">
        <v>0</v>
      </c>
      <c r="E62" s="351">
        <v>0</v>
      </c>
      <c r="F62" s="352">
        <f t="shared" si="16"/>
        <v>1424</v>
      </c>
      <c r="G62" s="353">
        <f t="shared" si="17"/>
        <v>0.001511916428394725</v>
      </c>
      <c r="H62" s="350">
        <v>881</v>
      </c>
      <c r="I62" s="351">
        <v>744</v>
      </c>
      <c r="J62" s="352"/>
      <c r="K62" s="351"/>
      <c r="L62" s="352">
        <f t="shared" si="18"/>
        <v>1625</v>
      </c>
      <c r="M62" s="354">
        <f t="shared" si="19"/>
        <v>-0.12369230769230766</v>
      </c>
      <c r="N62" s="350">
        <v>7853</v>
      </c>
      <c r="O62" s="351">
        <v>5538</v>
      </c>
      <c r="P62" s="352"/>
      <c r="Q62" s="351"/>
      <c r="R62" s="352">
        <f t="shared" si="20"/>
        <v>13391</v>
      </c>
      <c r="S62" s="353">
        <f t="shared" si="21"/>
        <v>0.0015356057913816863</v>
      </c>
      <c r="T62" s="350">
        <v>5580</v>
      </c>
      <c r="U62" s="351">
        <v>4130</v>
      </c>
      <c r="V62" s="352"/>
      <c r="W62" s="351"/>
      <c r="X62" s="352">
        <f t="shared" si="22"/>
        <v>9710</v>
      </c>
      <c r="Y62" s="355">
        <f t="shared" si="23"/>
        <v>0.3790937178166838</v>
      </c>
    </row>
    <row r="63" spans="1:25" ht="19.5" customHeight="1">
      <c r="A63" s="349" t="s">
        <v>322</v>
      </c>
      <c r="B63" s="350">
        <v>1009</v>
      </c>
      <c r="C63" s="351">
        <v>356</v>
      </c>
      <c r="D63" s="352">
        <v>0</v>
      </c>
      <c r="E63" s="351">
        <v>0</v>
      </c>
      <c r="F63" s="352">
        <f t="shared" si="16"/>
        <v>1365</v>
      </c>
      <c r="G63" s="353">
        <f t="shared" si="17"/>
        <v>0.0014492738235665726</v>
      </c>
      <c r="H63" s="350">
        <v>598</v>
      </c>
      <c r="I63" s="351">
        <v>489</v>
      </c>
      <c r="J63" s="352"/>
      <c r="K63" s="351"/>
      <c r="L63" s="352">
        <f t="shared" si="18"/>
        <v>1087</v>
      </c>
      <c r="M63" s="354">
        <f t="shared" si="19"/>
        <v>0.25574977000919974</v>
      </c>
      <c r="N63" s="350">
        <v>5697</v>
      </c>
      <c r="O63" s="351">
        <v>3637</v>
      </c>
      <c r="P63" s="352"/>
      <c r="Q63" s="351"/>
      <c r="R63" s="352">
        <f t="shared" si="20"/>
        <v>9334</v>
      </c>
      <c r="S63" s="353">
        <f t="shared" si="21"/>
        <v>0.00107037147761606</v>
      </c>
      <c r="T63" s="350">
        <v>5807</v>
      </c>
      <c r="U63" s="351">
        <v>5449</v>
      </c>
      <c r="V63" s="352"/>
      <c r="W63" s="351"/>
      <c r="X63" s="352">
        <f t="shared" si="22"/>
        <v>11256</v>
      </c>
      <c r="Y63" s="355">
        <f t="shared" si="23"/>
        <v>-0.1707533759772566</v>
      </c>
    </row>
    <row r="64" spans="1:25" ht="19.5" customHeight="1">
      <c r="A64" s="349" t="s">
        <v>323</v>
      </c>
      <c r="B64" s="350">
        <v>494</v>
      </c>
      <c r="C64" s="351">
        <v>387</v>
      </c>
      <c r="D64" s="352">
        <v>0</v>
      </c>
      <c r="E64" s="351">
        <v>0</v>
      </c>
      <c r="F64" s="352">
        <f t="shared" si="16"/>
        <v>881</v>
      </c>
      <c r="G64" s="353">
        <f t="shared" si="17"/>
        <v>0.0009353921161627476</v>
      </c>
      <c r="H64" s="350">
        <v>376</v>
      </c>
      <c r="I64" s="351">
        <v>300</v>
      </c>
      <c r="J64" s="352"/>
      <c r="K64" s="351"/>
      <c r="L64" s="352">
        <f t="shared" si="18"/>
        <v>676</v>
      </c>
      <c r="M64" s="354">
        <f t="shared" si="19"/>
        <v>0.30325443786982254</v>
      </c>
      <c r="N64" s="350">
        <v>4297</v>
      </c>
      <c r="O64" s="351">
        <v>4029</v>
      </c>
      <c r="P64" s="352">
        <v>2</v>
      </c>
      <c r="Q64" s="351">
        <v>0</v>
      </c>
      <c r="R64" s="352">
        <f t="shared" si="20"/>
        <v>8328</v>
      </c>
      <c r="S64" s="353">
        <f t="shared" si="21"/>
        <v>0.0009550089635297352</v>
      </c>
      <c r="T64" s="350">
        <v>3308</v>
      </c>
      <c r="U64" s="351">
        <v>3273</v>
      </c>
      <c r="V64" s="352">
        <v>18</v>
      </c>
      <c r="W64" s="351">
        <v>0</v>
      </c>
      <c r="X64" s="352">
        <f t="shared" si="22"/>
        <v>6599</v>
      </c>
      <c r="Y64" s="355">
        <f t="shared" si="23"/>
        <v>0.2620093953629339</v>
      </c>
    </row>
    <row r="65" spans="1:25" ht="19.5" customHeight="1">
      <c r="A65" s="349" t="s">
        <v>324</v>
      </c>
      <c r="B65" s="350">
        <v>444</v>
      </c>
      <c r="C65" s="351">
        <v>330</v>
      </c>
      <c r="D65" s="352">
        <v>1</v>
      </c>
      <c r="E65" s="351">
        <v>0</v>
      </c>
      <c r="F65" s="352">
        <f t="shared" si="16"/>
        <v>775</v>
      </c>
      <c r="G65" s="353">
        <f t="shared" si="17"/>
        <v>0.0008228477752850504</v>
      </c>
      <c r="H65" s="350">
        <v>362</v>
      </c>
      <c r="I65" s="351">
        <v>282</v>
      </c>
      <c r="J65" s="352"/>
      <c r="K65" s="351"/>
      <c r="L65" s="352">
        <f t="shared" si="18"/>
        <v>644</v>
      </c>
      <c r="M65" s="354">
        <f t="shared" si="19"/>
        <v>0.20341614906832306</v>
      </c>
      <c r="N65" s="350">
        <v>4145</v>
      </c>
      <c r="O65" s="351">
        <v>3245</v>
      </c>
      <c r="P65" s="352">
        <v>7</v>
      </c>
      <c r="Q65" s="351">
        <v>0</v>
      </c>
      <c r="R65" s="352">
        <f t="shared" si="20"/>
        <v>7397</v>
      </c>
      <c r="S65" s="353">
        <f t="shared" si="21"/>
        <v>0.0008482470344896075</v>
      </c>
      <c r="T65" s="350">
        <v>3656</v>
      </c>
      <c r="U65" s="351">
        <v>3281</v>
      </c>
      <c r="V65" s="352">
        <v>3</v>
      </c>
      <c r="W65" s="351">
        <v>0</v>
      </c>
      <c r="X65" s="352">
        <f t="shared" si="22"/>
        <v>6940</v>
      </c>
      <c r="Y65" s="355">
        <f t="shared" si="23"/>
        <v>0.06585014409221901</v>
      </c>
    </row>
    <row r="66" spans="1:25" ht="19.5" customHeight="1">
      <c r="A66" s="349" t="s">
        <v>325</v>
      </c>
      <c r="B66" s="350">
        <v>407</v>
      </c>
      <c r="C66" s="351">
        <v>276</v>
      </c>
      <c r="D66" s="352">
        <v>0</v>
      </c>
      <c r="E66" s="351">
        <v>0</v>
      </c>
      <c r="F66" s="352">
        <f t="shared" si="16"/>
        <v>683</v>
      </c>
      <c r="G66" s="353">
        <f t="shared" si="17"/>
        <v>0.0007251677813157282</v>
      </c>
      <c r="H66" s="350">
        <v>682</v>
      </c>
      <c r="I66" s="351">
        <v>515</v>
      </c>
      <c r="J66" s="352"/>
      <c r="K66" s="351"/>
      <c r="L66" s="352">
        <f t="shared" si="18"/>
        <v>1197</v>
      </c>
      <c r="M66" s="354">
        <f t="shared" si="19"/>
        <v>-0.429406850459482</v>
      </c>
      <c r="N66" s="350">
        <v>3921</v>
      </c>
      <c r="O66" s="351">
        <v>2797</v>
      </c>
      <c r="P66" s="352"/>
      <c r="Q66" s="351"/>
      <c r="R66" s="352">
        <f t="shared" si="20"/>
        <v>6718</v>
      </c>
      <c r="S66" s="353">
        <f t="shared" si="21"/>
        <v>0.0007703830712047023</v>
      </c>
      <c r="T66" s="350">
        <v>4510</v>
      </c>
      <c r="U66" s="351">
        <v>4831</v>
      </c>
      <c r="V66" s="352"/>
      <c r="W66" s="351"/>
      <c r="X66" s="352">
        <f t="shared" si="22"/>
        <v>9341</v>
      </c>
      <c r="Y66" s="355">
        <f t="shared" si="23"/>
        <v>-0.28080505299218494</v>
      </c>
    </row>
    <row r="67" spans="1:25" ht="19.5" customHeight="1" thickBot="1">
      <c r="A67" s="349" t="s">
        <v>273</v>
      </c>
      <c r="B67" s="350">
        <v>22709</v>
      </c>
      <c r="C67" s="351">
        <v>19701</v>
      </c>
      <c r="D67" s="352">
        <v>1</v>
      </c>
      <c r="E67" s="351">
        <v>5</v>
      </c>
      <c r="F67" s="352">
        <f t="shared" si="16"/>
        <v>42416</v>
      </c>
      <c r="G67" s="353">
        <f t="shared" si="17"/>
        <v>0.04503472417611703</v>
      </c>
      <c r="H67" s="350">
        <v>19037</v>
      </c>
      <c r="I67" s="351">
        <v>14553</v>
      </c>
      <c r="J67" s="352"/>
      <c r="K67" s="351"/>
      <c r="L67" s="352">
        <f t="shared" si="18"/>
        <v>33590</v>
      </c>
      <c r="M67" s="354">
        <f t="shared" si="19"/>
        <v>0.2627567728490623</v>
      </c>
      <c r="N67" s="350">
        <v>182949</v>
      </c>
      <c r="O67" s="351">
        <v>159638</v>
      </c>
      <c r="P67" s="352">
        <v>48</v>
      </c>
      <c r="Q67" s="351">
        <v>39</v>
      </c>
      <c r="R67" s="352">
        <f t="shared" si="20"/>
        <v>342674</v>
      </c>
      <c r="S67" s="353">
        <f t="shared" si="21"/>
        <v>0.03929595840160764</v>
      </c>
      <c r="T67" s="350">
        <v>89426</v>
      </c>
      <c r="U67" s="351">
        <v>75857</v>
      </c>
      <c r="V67" s="352">
        <v>31</v>
      </c>
      <c r="W67" s="351">
        <v>4</v>
      </c>
      <c r="X67" s="352">
        <f t="shared" si="22"/>
        <v>165318</v>
      </c>
      <c r="Y67" s="355">
        <f t="shared" si="23"/>
        <v>1.0728172370824716</v>
      </c>
    </row>
    <row r="68" spans="1:25" s="145" customFormat="1" ht="19.5" customHeight="1">
      <c r="A68" s="152" t="s">
        <v>53</v>
      </c>
      <c r="B68" s="149">
        <f>SUM(B69:B89)</f>
        <v>142084</v>
      </c>
      <c r="C68" s="148">
        <f>SUM(C69:C89)</f>
        <v>136692</v>
      </c>
      <c r="D68" s="147">
        <f>SUM(D69:D89)</f>
        <v>71</v>
      </c>
      <c r="E68" s="148">
        <f>SUM(E69:E89)</f>
        <v>65</v>
      </c>
      <c r="F68" s="147">
        <f t="shared" si="16"/>
        <v>278912</v>
      </c>
      <c r="G68" s="150">
        <f t="shared" si="17"/>
        <v>0.2961317660649084</v>
      </c>
      <c r="H68" s="149">
        <f>SUM(H69:H89)</f>
        <v>123016</v>
      </c>
      <c r="I68" s="148">
        <f>SUM(I69:I89)</f>
        <v>117426</v>
      </c>
      <c r="J68" s="147">
        <f>SUM(J69:J89)</f>
        <v>1615</v>
      </c>
      <c r="K68" s="148">
        <f>SUM(K69:K89)</f>
        <v>1508</v>
      </c>
      <c r="L68" s="147">
        <f t="shared" si="18"/>
        <v>243565</v>
      </c>
      <c r="M68" s="151">
        <f t="shared" si="19"/>
        <v>0.1451234783322728</v>
      </c>
      <c r="N68" s="149">
        <f>SUM(N69:N89)</f>
        <v>1293515</v>
      </c>
      <c r="O68" s="148">
        <f>SUM(O69:O89)</f>
        <v>1238889</v>
      </c>
      <c r="P68" s="147">
        <f>SUM(P69:P89)</f>
        <v>5565</v>
      </c>
      <c r="Q68" s="148">
        <f>SUM(Q69:Q89)</f>
        <v>5818</v>
      </c>
      <c r="R68" s="147">
        <f t="shared" si="20"/>
        <v>2543787</v>
      </c>
      <c r="S68" s="150">
        <f t="shared" si="21"/>
        <v>0.2917074191054772</v>
      </c>
      <c r="T68" s="149">
        <f>SUM(T69:T89)</f>
        <v>1155411</v>
      </c>
      <c r="U68" s="148">
        <f>SUM(U69:U89)</f>
        <v>1125348</v>
      </c>
      <c r="V68" s="147">
        <f>SUM(V69:V89)</f>
        <v>27449</v>
      </c>
      <c r="W68" s="148">
        <f>SUM(W69:W89)</f>
        <v>28380</v>
      </c>
      <c r="X68" s="147">
        <f t="shared" si="22"/>
        <v>2336588</v>
      </c>
      <c r="Y68" s="146">
        <f t="shared" si="23"/>
        <v>0.08867588124222148</v>
      </c>
    </row>
    <row r="69" spans="1:25" s="137" customFormat="1" ht="19.5" customHeight="1">
      <c r="A69" s="342" t="s">
        <v>326</v>
      </c>
      <c r="B69" s="343">
        <v>33190</v>
      </c>
      <c r="C69" s="344">
        <v>29628</v>
      </c>
      <c r="D69" s="345">
        <v>0</v>
      </c>
      <c r="E69" s="344">
        <v>0</v>
      </c>
      <c r="F69" s="345">
        <f t="shared" si="16"/>
        <v>62818</v>
      </c>
      <c r="G69" s="346">
        <f t="shared" si="17"/>
        <v>0.0666963245778791</v>
      </c>
      <c r="H69" s="343">
        <v>25562</v>
      </c>
      <c r="I69" s="344">
        <v>23379</v>
      </c>
      <c r="J69" s="345">
        <v>1090</v>
      </c>
      <c r="K69" s="344">
        <v>995</v>
      </c>
      <c r="L69" s="345">
        <f t="shared" si="18"/>
        <v>51026</v>
      </c>
      <c r="M69" s="347">
        <f t="shared" si="19"/>
        <v>0.23109787167326457</v>
      </c>
      <c r="N69" s="343">
        <v>287383</v>
      </c>
      <c r="O69" s="344">
        <v>265616</v>
      </c>
      <c r="P69" s="345">
        <v>4052</v>
      </c>
      <c r="Q69" s="344">
        <v>4168</v>
      </c>
      <c r="R69" s="345">
        <f t="shared" si="20"/>
        <v>561219</v>
      </c>
      <c r="S69" s="346">
        <f t="shared" si="21"/>
        <v>0.06435748985388982</v>
      </c>
      <c r="T69" s="363">
        <v>245804</v>
      </c>
      <c r="U69" s="344">
        <v>234385</v>
      </c>
      <c r="V69" s="345">
        <v>12837</v>
      </c>
      <c r="W69" s="344">
        <v>12909</v>
      </c>
      <c r="X69" s="345">
        <f t="shared" si="22"/>
        <v>505935</v>
      </c>
      <c r="Y69" s="348">
        <f t="shared" si="23"/>
        <v>0.10927095377864737</v>
      </c>
    </row>
    <row r="70" spans="1:25" s="137" customFormat="1" ht="19.5" customHeight="1">
      <c r="A70" s="349" t="s">
        <v>327</v>
      </c>
      <c r="B70" s="350">
        <v>20467</v>
      </c>
      <c r="C70" s="351">
        <v>19783</v>
      </c>
      <c r="D70" s="352">
        <v>0</v>
      </c>
      <c r="E70" s="351">
        <v>0</v>
      </c>
      <c r="F70" s="352">
        <f t="shared" si="16"/>
        <v>40250</v>
      </c>
      <c r="G70" s="353">
        <f t="shared" si="17"/>
        <v>0.042734997361578424</v>
      </c>
      <c r="H70" s="350">
        <v>16129</v>
      </c>
      <c r="I70" s="351">
        <v>15288</v>
      </c>
      <c r="J70" s="352"/>
      <c r="K70" s="351"/>
      <c r="L70" s="352">
        <f t="shared" si="18"/>
        <v>31417</v>
      </c>
      <c r="M70" s="354">
        <f t="shared" si="19"/>
        <v>0.2811535156125664</v>
      </c>
      <c r="N70" s="350">
        <v>166155</v>
      </c>
      <c r="O70" s="351">
        <v>163184</v>
      </c>
      <c r="P70" s="352">
        <v>60</v>
      </c>
      <c r="Q70" s="351">
        <v>0</v>
      </c>
      <c r="R70" s="352">
        <f t="shared" si="20"/>
        <v>329399</v>
      </c>
      <c r="S70" s="353">
        <f t="shared" si="21"/>
        <v>0.037773654848430746</v>
      </c>
      <c r="T70" s="364">
        <v>156691</v>
      </c>
      <c r="U70" s="351">
        <v>165255</v>
      </c>
      <c r="V70" s="352">
        <v>54</v>
      </c>
      <c r="W70" s="351">
        <v>21</v>
      </c>
      <c r="X70" s="352">
        <f t="shared" si="22"/>
        <v>322021</v>
      </c>
      <c r="Y70" s="355">
        <f t="shared" si="23"/>
        <v>0.022911549246788177</v>
      </c>
    </row>
    <row r="71" spans="1:25" s="137" customFormat="1" ht="19.5" customHeight="1">
      <c r="A71" s="349" t="s">
        <v>328</v>
      </c>
      <c r="B71" s="350">
        <v>15975</v>
      </c>
      <c r="C71" s="351">
        <v>15168</v>
      </c>
      <c r="D71" s="352">
        <v>0</v>
      </c>
      <c r="E71" s="351">
        <v>0</v>
      </c>
      <c r="F71" s="352">
        <f t="shared" si="16"/>
        <v>31143</v>
      </c>
      <c r="G71" s="353">
        <f t="shared" si="17"/>
        <v>0.03306573969768042</v>
      </c>
      <c r="H71" s="350">
        <v>13688</v>
      </c>
      <c r="I71" s="351">
        <v>12343</v>
      </c>
      <c r="J71" s="352"/>
      <c r="K71" s="351"/>
      <c r="L71" s="352">
        <f t="shared" si="18"/>
        <v>26031</v>
      </c>
      <c r="M71" s="354">
        <f t="shared" si="19"/>
        <v>0.1963812377549845</v>
      </c>
      <c r="N71" s="350">
        <v>145206</v>
      </c>
      <c r="O71" s="351">
        <v>137927</v>
      </c>
      <c r="P71" s="352">
        <v>207</v>
      </c>
      <c r="Q71" s="351">
        <v>255</v>
      </c>
      <c r="R71" s="352">
        <f t="shared" si="20"/>
        <v>283595</v>
      </c>
      <c r="S71" s="353">
        <f t="shared" si="21"/>
        <v>0.0325211055490172</v>
      </c>
      <c r="T71" s="364">
        <v>125924</v>
      </c>
      <c r="U71" s="351">
        <v>117150</v>
      </c>
      <c r="V71" s="352">
        <v>2833</v>
      </c>
      <c r="W71" s="351">
        <v>2842</v>
      </c>
      <c r="X71" s="352">
        <f t="shared" si="22"/>
        <v>248749</v>
      </c>
      <c r="Y71" s="355">
        <f t="shared" si="23"/>
        <v>0.14008498526627244</v>
      </c>
    </row>
    <row r="72" spans="1:25" s="137" customFormat="1" ht="19.5" customHeight="1">
      <c r="A72" s="349" t="s">
        <v>329</v>
      </c>
      <c r="B72" s="350">
        <v>8510</v>
      </c>
      <c r="C72" s="351">
        <v>8983</v>
      </c>
      <c r="D72" s="352">
        <v>0</v>
      </c>
      <c r="E72" s="351">
        <v>0</v>
      </c>
      <c r="F72" s="352">
        <f t="shared" si="16"/>
        <v>17493</v>
      </c>
      <c r="G72" s="353">
        <f t="shared" si="17"/>
        <v>0.018573001462014693</v>
      </c>
      <c r="H72" s="350">
        <v>9246</v>
      </c>
      <c r="I72" s="351">
        <v>10098</v>
      </c>
      <c r="J72" s="352"/>
      <c r="K72" s="351">
        <v>4</v>
      </c>
      <c r="L72" s="352">
        <f t="shared" si="18"/>
        <v>19348</v>
      </c>
      <c r="M72" s="354">
        <f t="shared" si="19"/>
        <v>-0.09587554269175114</v>
      </c>
      <c r="N72" s="350">
        <v>78719</v>
      </c>
      <c r="O72" s="351">
        <v>84195</v>
      </c>
      <c r="P72" s="352">
        <v>298</v>
      </c>
      <c r="Q72" s="351">
        <v>298</v>
      </c>
      <c r="R72" s="352">
        <f t="shared" si="20"/>
        <v>163510</v>
      </c>
      <c r="S72" s="353">
        <f t="shared" si="21"/>
        <v>0.018750422145382684</v>
      </c>
      <c r="T72" s="364">
        <v>83151</v>
      </c>
      <c r="U72" s="351">
        <v>84509</v>
      </c>
      <c r="V72" s="352">
        <v>3245</v>
      </c>
      <c r="W72" s="351">
        <v>3732</v>
      </c>
      <c r="X72" s="352">
        <f t="shared" si="22"/>
        <v>174637</v>
      </c>
      <c r="Y72" s="355">
        <f t="shared" si="23"/>
        <v>-0.06371502029924925</v>
      </c>
    </row>
    <row r="73" spans="1:25" s="137" customFormat="1" ht="19.5" customHeight="1">
      <c r="A73" s="349" t="s">
        <v>330</v>
      </c>
      <c r="B73" s="350">
        <v>9011</v>
      </c>
      <c r="C73" s="351">
        <v>8369</v>
      </c>
      <c r="D73" s="352">
        <v>0</v>
      </c>
      <c r="E73" s="351">
        <v>0</v>
      </c>
      <c r="F73" s="352">
        <f t="shared" si="16"/>
        <v>17380</v>
      </c>
      <c r="G73" s="353">
        <f t="shared" si="17"/>
        <v>0.01845302494768281</v>
      </c>
      <c r="H73" s="350">
        <v>7908</v>
      </c>
      <c r="I73" s="351">
        <v>7404</v>
      </c>
      <c r="J73" s="352">
        <v>489</v>
      </c>
      <c r="K73" s="351">
        <v>478</v>
      </c>
      <c r="L73" s="352">
        <f t="shared" si="18"/>
        <v>16279</v>
      </c>
      <c r="M73" s="354">
        <f t="shared" si="19"/>
        <v>0.06763314699920153</v>
      </c>
      <c r="N73" s="350">
        <v>88243</v>
      </c>
      <c r="O73" s="351">
        <v>78526</v>
      </c>
      <c r="P73" s="352">
        <v>536</v>
      </c>
      <c r="Q73" s="351">
        <v>661</v>
      </c>
      <c r="R73" s="352">
        <f t="shared" si="20"/>
        <v>167966</v>
      </c>
      <c r="S73" s="353">
        <f t="shared" si="21"/>
        <v>0.01926141157159408</v>
      </c>
      <c r="T73" s="364">
        <v>83780</v>
      </c>
      <c r="U73" s="351">
        <v>77128</v>
      </c>
      <c r="V73" s="352">
        <v>5925</v>
      </c>
      <c r="W73" s="351">
        <v>6011</v>
      </c>
      <c r="X73" s="352">
        <f t="shared" si="22"/>
        <v>172844</v>
      </c>
      <c r="Y73" s="355">
        <f t="shared" si="23"/>
        <v>-0.028221980514220868</v>
      </c>
    </row>
    <row r="74" spans="1:25" s="137" customFormat="1" ht="19.5" customHeight="1">
      <c r="A74" s="349" t="s">
        <v>331</v>
      </c>
      <c r="B74" s="350">
        <v>5637</v>
      </c>
      <c r="C74" s="351">
        <v>5451</v>
      </c>
      <c r="D74" s="352">
        <v>0</v>
      </c>
      <c r="E74" s="351">
        <v>0</v>
      </c>
      <c r="F74" s="352">
        <f t="shared" si="16"/>
        <v>11088</v>
      </c>
      <c r="G74" s="353">
        <f t="shared" si="17"/>
        <v>0.011772562751433083</v>
      </c>
      <c r="H74" s="350">
        <v>3716</v>
      </c>
      <c r="I74" s="351">
        <v>3426</v>
      </c>
      <c r="J74" s="352"/>
      <c r="K74" s="351"/>
      <c r="L74" s="352">
        <f t="shared" si="18"/>
        <v>7142</v>
      </c>
      <c r="M74" s="354">
        <f t="shared" si="19"/>
        <v>0.5525063007560906</v>
      </c>
      <c r="N74" s="350">
        <v>52164</v>
      </c>
      <c r="O74" s="351">
        <v>46576</v>
      </c>
      <c r="P74" s="352">
        <v>1</v>
      </c>
      <c r="Q74" s="351">
        <v>1</v>
      </c>
      <c r="R74" s="352">
        <f t="shared" si="20"/>
        <v>98742</v>
      </c>
      <c r="S74" s="353">
        <f t="shared" si="21"/>
        <v>0.011323186248421362</v>
      </c>
      <c r="T74" s="364">
        <v>36649</v>
      </c>
      <c r="U74" s="351">
        <v>32427</v>
      </c>
      <c r="V74" s="352">
        <v>5</v>
      </c>
      <c r="W74" s="351">
        <v>5</v>
      </c>
      <c r="X74" s="352">
        <f t="shared" si="22"/>
        <v>69086</v>
      </c>
      <c r="Y74" s="355">
        <f t="shared" si="23"/>
        <v>0.42926207914772885</v>
      </c>
    </row>
    <row r="75" spans="1:25" s="137" customFormat="1" ht="19.5" customHeight="1">
      <c r="A75" s="349" t="s">
        <v>332</v>
      </c>
      <c r="B75" s="350">
        <v>5135</v>
      </c>
      <c r="C75" s="351">
        <v>5568</v>
      </c>
      <c r="D75" s="352">
        <v>0</v>
      </c>
      <c r="E75" s="351">
        <v>0</v>
      </c>
      <c r="F75" s="352">
        <f t="shared" si="16"/>
        <v>10703</v>
      </c>
      <c r="G75" s="353">
        <f t="shared" si="17"/>
        <v>0.011363793211452767</v>
      </c>
      <c r="H75" s="350">
        <v>4520</v>
      </c>
      <c r="I75" s="351">
        <v>4856</v>
      </c>
      <c r="J75" s="352"/>
      <c r="K75" s="351"/>
      <c r="L75" s="352">
        <f t="shared" si="18"/>
        <v>9376</v>
      </c>
      <c r="M75" s="354">
        <f t="shared" si="19"/>
        <v>0.14153156996587035</v>
      </c>
      <c r="N75" s="350">
        <v>49931</v>
      </c>
      <c r="O75" s="351">
        <v>49581</v>
      </c>
      <c r="P75" s="352">
        <v>28</v>
      </c>
      <c r="Q75" s="351">
        <v>0</v>
      </c>
      <c r="R75" s="352">
        <f t="shared" si="20"/>
        <v>99540</v>
      </c>
      <c r="S75" s="353">
        <f t="shared" si="21"/>
        <v>0.011414696473312901</v>
      </c>
      <c r="T75" s="364">
        <v>44116</v>
      </c>
      <c r="U75" s="351">
        <v>47348</v>
      </c>
      <c r="V75" s="352">
        <v>368</v>
      </c>
      <c r="W75" s="351">
        <v>337</v>
      </c>
      <c r="X75" s="352">
        <f t="shared" si="22"/>
        <v>92169</v>
      </c>
      <c r="Y75" s="355">
        <f t="shared" si="23"/>
        <v>0.07997265892002736</v>
      </c>
    </row>
    <row r="76" spans="1:25" s="137" customFormat="1" ht="19.5" customHeight="1">
      <c r="A76" s="349" t="s">
        <v>333</v>
      </c>
      <c r="B76" s="350">
        <v>3646</v>
      </c>
      <c r="C76" s="351">
        <v>3153</v>
      </c>
      <c r="D76" s="352">
        <v>0</v>
      </c>
      <c r="E76" s="351">
        <v>0</v>
      </c>
      <c r="F76" s="352">
        <f t="shared" si="16"/>
        <v>6799</v>
      </c>
      <c r="G76" s="353">
        <f t="shared" si="17"/>
        <v>0.007218763902145881</v>
      </c>
      <c r="H76" s="350">
        <v>3060</v>
      </c>
      <c r="I76" s="351">
        <v>2630</v>
      </c>
      <c r="J76" s="352">
        <v>9</v>
      </c>
      <c r="K76" s="351"/>
      <c r="L76" s="352">
        <f t="shared" si="18"/>
        <v>5699</v>
      </c>
      <c r="M76" s="354">
        <f t="shared" si="19"/>
        <v>0.1930163186523952</v>
      </c>
      <c r="N76" s="350">
        <v>39370</v>
      </c>
      <c r="O76" s="351">
        <v>35667</v>
      </c>
      <c r="P76" s="352">
        <v>3</v>
      </c>
      <c r="Q76" s="351"/>
      <c r="R76" s="352">
        <f t="shared" si="20"/>
        <v>75040</v>
      </c>
      <c r="S76" s="353">
        <f t="shared" si="21"/>
        <v>0.008605172024888488</v>
      </c>
      <c r="T76" s="364">
        <v>32702</v>
      </c>
      <c r="U76" s="351">
        <v>31859</v>
      </c>
      <c r="V76" s="352">
        <v>10</v>
      </c>
      <c r="W76" s="351">
        <v>0</v>
      </c>
      <c r="X76" s="352">
        <f t="shared" si="22"/>
        <v>64571</v>
      </c>
      <c r="Y76" s="355">
        <f t="shared" si="23"/>
        <v>0.1621316070681884</v>
      </c>
    </row>
    <row r="77" spans="1:25" s="137" customFormat="1" ht="19.5" customHeight="1">
      <c r="A77" s="349" t="s">
        <v>334</v>
      </c>
      <c r="B77" s="350">
        <v>2904</v>
      </c>
      <c r="C77" s="351">
        <v>3336</v>
      </c>
      <c r="D77" s="352">
        <v>0</v>
      </c>
      <c r="E77" s="351">
        <v>0</v>
      </c>
      <c r="F77" s="352">
        <f t="shared" si="16"/>
        <v>6240</v>
      </c>
      <c r="G77" s="353">
        <f t="shared" si="17"/>
        <v>0.00662525176487576</v>
      </c>
      <c r="H77" s="350">
        <v>2303</v>
      </c>
      <c r="I77" s="351">
        <v>2379</v>
      </c>
      <c r="J77" s="352"/>
      <c r="K77" s="351"/>
      <c r="L77" s="352">
        <f t="shared" si="18"/>
        <v>4682</v>
      </c>
      <c r="M77" s="354">
        <f t="shared" si="19"/>
        <v>0.3327637761640325</v>
      </c>
      <c r="N77" s="350">
        <v>26925</v>
      </c>
      <c r="O77" s="351">
        <v>29822</v>
      </c>
      <c r="P77" s="352">
        <v>95</v>
      </c>
      <c r="Q77" s="351">
        <v>97</v>
      </c>
      <c r="R77" s="352">
        <f t="shared" si="20"/>
        <v>56939</v>
      </c>
      <c r="S77" s="353">
        <f t="shared" si="21"/>
        <v>0.006529449492605618</v>
      </c>
      <c r="T77" s="364">
        <v>17400</v>
      </c>
      <c r="U77" s="351">
        <v>19381</v>
      </c>
      <c r="V77" s="352">
        <v>152</v>
      </c>
      <c r="W77" s="351">
        <v>231</v>
      </c>
      <c r="X77" s="352">
        <f t="shared" si="22"/>
        <v>37164</v>
      </c>
      <c r="Y77" s="355">
        <f t="shared" si="23"/>
        <v>0.532100957916263</v>
      </c>
    </row>
    <row r="78" spans="1:25" s="137" customFormat="1" ht="19.5" customHeight="1">
      <c r="A78" s="349" t="s">
        <v>335</v>
      </c>
      <c r="B78" s="350">
        <v>2845</v>
      </c>
      <c r="C78" s="351">
        <v>2887</v>
      </c>
      <c r="D78" s="352">
        <v>0</v>
      </c>
      <c r="E78" s="351">
        <v>0</v>
      </c>
      <c r="F78" s="352">
        <f aca="true" t="shared" si="24" ref="F78:F84">SUM(B78:E78)</f>
        <v>5732</v>
      </c>
      <c r="G78" s="353">
        <f aca="true" t="shared" si="25" ref="G78:G84">F78/$F$9</f>
        <v>0.006085888319914721</v>
      </c>
      <c r="H78" s="350">
        <v>2185</v>
      </c>
      <c r="I78" s="351">
        <v>2305</v>
      </c>
      <c r="J78" s="352"/>
      <c r="K78" s="351"/>
      <c r="L78" s="352">
        <f aca="true" t="shared" si="26" ref="L78:L84">SUM(H78:K78)</f>
        <v>4490</v>
      </c>
      <c r="M78" s="354">
        <f aca="true" t="shared" si="27" ref="M78:M84">IF(ISERROR(F78/L78-1),"         /0",(F78/L78-1))</f>
        <v>0.27661469933184857</v>
      </c>
      <c r="N78" s="350">
        <v>23433</v>
      </c>
      <c r="O78" s="351">
        <v>24151</v>
      </c>
      <c r="P78" s="352"/>
      <c r="Q78" s="351">
        <v>70</v>
      </c>
      <c r="R78" s="352">
        <f aca="true" t="shared" si="28" ref="R78:R84">SUM(N78:Q78)</f>
        <v>47654</v>
      </c>
      <c r="S78" s="353">
        <f aca="true" t="shared" si="29" ref="S78:S84">R78/$R$9</f>
        <v>0.005464697063886407</v>
      </c>
      <c r="T78" s="364">
        <v>16577</v>
      </c>
      <c r="U78" s="351">
        <v>16924</v>
      </c>
      <c r="V78" s="352"/>
      <c r="W78" s="351">
        <v>3</v>
      </c>
      <c r="X78" s="352">
        <f aca="true" t="shared" si="30" ref="X78:X84">SUM(T78:W78)</f>
        <v>33504</v>
      </c>
      <c r="Y78" s="355">
        <f aca="true" t="shared" si="31" ref="Y78:Y84">IF(ISERROR(R78/X78-1),"         /0",(R78/X78-1))</f>
        <v>0.4223376313276026</v>
      </c>
    </row>
    <row r="79" spans="1:25" s="137" customFormat="1" ht="19.5" customHeight="1">
      <c r="A79" s="349" t="s">
        <v>336</v>
      </c>
      <c r="B79" s="350">
        <v>2946</v>
      </c>
      <c r="C79" s="351">
        <v>2439</v>
      </c>
      <c r="D79" s="352">
        <v>0</v>
      </c>
      <c r="E79" s="351">
        <v>0</v>
      </c>
      <c r="F79" s="352">
        <f t="shared" si="24"/>
        <v>5385</v>
      </c>
      <c r="G79" s="353">
        <f t="shared" si="25"/>
        <v>0.005717464864399995</v>
      </c>
      <c r="H79" s="350">
        <v>3068</v>
      </c>
      <c r="I79" s="351">
        <v>2428</v>
      </c>
      <c r="J79" s="352"/>
      <c r="K79" s="351"/>
      <c r="L79" s="352">
        <f t="shared" si="26"/>
        <v>5496</v>
      </c>
      <c r="M79" s="354">
        <f t="shared" si="27"/>
        <v>-0.02019650655021832</v>
      </c>
      <c r="N79" s="350">
        <v>32377</v>
      </c>
      <c r="O79" s="351">
        <v>28195</v>
      </c>
      <c r="P79" s="352">
        <v>2</v>
      </c>
      <c r="Q79" s="351">
        <v>0</v>
      </c>
      <c r="R79" s="352">
        <f t="shared" si="28"/>
        <v>60574</v>
      </c>
      <c r="S79" s="353">
        <f t="shared" si="29"/>
        <v>0.006946291181177975</v>
      </c>
      <c r="T79" s="364">
        <v>29694</v>
      </c>
      <c r="U79" s="351">
        <v>26479</v>
      </c>
      <c r="V79" s="352">
        <v>842</v>
      </c>
      <c r="W79" s="351">
        <v>823</v>
      </c>
      <c r="X79" s="352">
        <f t="shared" si="30"/>
        <v>57838</v>
      </c>
      <c r="Y79" s="355">
        <f t="shared" si="31"/>
        <v>0.04730454026764419</v>
      </c>
    </row>
    <row r="80" spans="1:25" s="137" customFormat="1" ht="19.5" customHeight="1">
      <c r="A80" s="349" t="s">
        <v>337</v>
      </c>
      <c r="B80" s="350">
        <v>2152</v>
      </c>
      <c r="C80" s="351">
        <v>2010</v>
      </c>
      <c r="D80" s="352">
        <v>0</v>
      </c>
      <c r="E80" s="351">
        <v>0</v>
      </c>
      <c r="F80" s="352">
        <f>SUM(B80:E80)</f>
        <v>4162</v>
      </c>
      <c r="G80" s="353">
        <f>F80/$F$9</f>
        <v>0.004418957988046941</v>
      </c>
      <c r="H80" s="350">
        <v>2738</v>
      </c>
      <c r="I80" s="351">
        <v>2594</v>
      </c>
      <c r="J80" s="352"/>
      <c r="K80" s="351"/>
      <c r="L80" s="352">
        <f>SUM(H80:K80)</f>
        <v>5332</v>
      </c>
      <c r="M80" s="354">
        <f>IF(ISERROR(F80/L80-1),"         /0",(F80/L80-1))</f>
        <v>-0.21942985746436605</v>
      </c>
      <c r="N80" s="350">
        <v>20970</v>
      </c>
      <c r="O80" s="351">
        <v>19665</v>
      </c>
      <c r="P80" s="352"/>
      <c r="Q80" s="351"/>
      <c r="R80" s="352">
        <f>SUM(N80:Q80)</f>
        <v>40635</v>
      </c>
      <c r="S80" s="353">
        <f>R80/$R$9</f>
        <v>0.004659796978029634</v>
      </c>
      <c r="T80" s="364">
        <v>22058</v>
      </c>
      <c r="U80" s="351">
        <v>21163</v>
      </c>
      <c r="V80" s="352">
        <v>5</v>
      </c>
      <c r="W80" s="351">
        <v>8</v>
      </c>
      <c r="X80" s="352">
        <f>SUM(T80:W80)</f>
        <v>43234</v>
      </c>
      <c r="Y80" s="355">
        <f>IF(ISERROR(R80/X80-1),"         /0",(R80/X80-1))</f>
        <v>-0.06011472452236666</v>
      </c>
    </row>
    <row r="81" spans="1:25" s="137" customFormat="1" ht="19.5" customHeight="1">
      <c r="A81" s="349" t="s">
        <v>338</v>
      </c>
      <c r="B81" s="350">
        <v>1933</v>
      </c>
      <c r="C81" s="351">
        <v>1942</v>
      </c>
      <c r="D81" s="352">
        <v>0</v>
      </c>
      <c r="E81" s="351">
        <v>0</v>
      </c>
      <c r="F81" s="352">
        <f>SUM(B81:E81)</f>
        <v>3875</v>
      </c>
      <c r="G81" s="353">
        <f>F81/$F$9</f>
        <v>0.004114238876425252</v>
      </c>
      <c r="H81" s="350">
        <v>2258</v>
      </c>
      <c r="I81" s="351">
        <v>2774</v>
      </c>
      <c r="J81" s="352"/>
      <c r="K81" s="351"/>
      <c r="L81" s="352">
        <f>SUM(H81:K81)</f>
        <v>5032</v>
      </c>
      <c r="M81" s="354">
        <f>IF(ISERROR(F81/L81-1),"         /0",(F81/L81-1))</f>
        <v>-0.22992845786963434</v>
      </c>
      <c r="N81" s="350">
        <v>16870</v>
      </c>
      <c r="O81" s="351">
        <v>20163</v>
      </c>
      <c r="P81" s="352">
        <v>0</v>
      </c>
      <c r="Q81" s="351">
        <v>0</v>
      </c>
      <c r="R81" s="352">
        <f>SUM(N81:Q81)</f>
        <v>37033</v>
      </c>
      <c r="S81" s="353">
        <f>R81/$R$9</f>
        <v>0.004246739546877603</v>
      </c>
      <c r="T81" s="364">
        <v>15536</v>
      </c>
      <c r="U81" s="351">
        <v>22342</v>
      </c>
      <c r="V81" s="352"/>
      <c r="W81" s="351"/>
      <c r="X81" s="352">
        <f>SUM(T81:W81)</f>
        <v>37878</v>
      </c>
      <c r="Y81" s="355">
        <f>IF(ISERROR(R81/X81-1),"         /0",(R81/X81-1))</f>
        <v>-0.022308464016051577</v>
      </c>
    </row>
    <row r="82" spans="1:25" s="137" customFormat="1" ht="19.5" customHeight="1">
      <c r="A82" s="349" t="s">
        <v>339</v>
      </c>
      <c r="B82" s="350">
        <v>1893</v>
      </c>
      <c r="C82" s="351">
        <v>1978</v>
      </c>
      <c r="D82" s="352">
        <v>0</v>
      </c>
      <c r="E82" s="351">
        <v>0</v>
      </c>
      <c r="F82" s="352">
        <f>SUM(B82:E82)</f>
        <v>3871</v>
      </c>
      <c r="G82" s="353">
        <f>F82/$F$9</f>
        <v>0.0041099919201657165</v>
      </c>
      <c r="H82" s="350">
        <v>1902</v>
      </c>
      <c r="I82" s="351">
        <v>1774</v>
      </c>
      <c r="J82" s="352"/>
      <c r="K82" s="351"/>
      <c r="L82" s="352">
        <f>SUM(H82:K82)</f>
        <v>3676</v>
      </c>
      <c r="M82" s="354">
        <f>IF(ISERROR(F82/L82-1),"         /0",(F82/L82-1))</f>
        <v>0.053046789989118714</v>
      </c>
      <c r="N82" s="350">
        <v>23683</v>
      </c>
      <c r="O82" s="351">
        <v>22783</v>
      </c>
      <c r="P82" s="352"/>
      <c r="Q82" s="351"/>
      <c r="R82" s="352">
        <f>SUM(N82:Q82)</f>
        <v>46466</v>
      </c>
      <c r="S82" s="353">
        <f>R82/$R$9</f>
        <v>0.0053284637967546435</v>
      </c>
      <c r="T82" s="364">
        <v>26914</v>
      </c>
      <c r="U82" s="351">
        <v>22403</v>
      </c>
      <c r="V82" s="352"/>
      <c r="W82" s="351"/>
      <c r="X82" s="352">
        <f>SUM(T82:W82)</f>
        <v>49317</v>
      </c>
      <c r="Y82" s="355">
        <f>IF(ISERROR(R82/X82-1),"         /0",(R82/X82-1))</f>
        <v>-0.05780968023196864</v>
      </c>
    </row>
    <row r="83" spans="1:25" s="137" customFormat="1" ht="19.5" customHeight="1">
      <c r="A83" s="349" t="s">
        <v>340</v>
      </c>
      <c r="B83" s="350">
        <v>1287</v>
      </c>
      <c r="C83" s="351">
        <v>1627</v>
      </c>
      <c r="D83" s="352">
        <v>0</v>
      </c>
      <c r="E83" s="351">
        <v>0</v>
      </c>
      <c r="F83" s="352">
        <f t="shared" si="24"/>
        <v>2914</v>
      </c>
      <c r="G83" s="353">
        <f t="shared" si="25"/>
        <v>0.0030939076350717893</v>
      </c>
      <c r="H83" s="350">
        <v>1770</v>
      </c>
      <c r="I83" s="351">
        <v>1407</v>
      </c>
      <c r="J83" s="352"/>
      <c r="K83" s="351"/>
      <c r="L83" s="352">
        <f t="shared" si="26"/>
        <v>3177</v>
      </c>
      <c r="M83" s="354">
        <f t="shared" si="27"/>
        <v>-0.08278249921309411</v>
      </c>
      <c r="N83" s="350">
        <v>12527</v>
      </c>
      <c r="O83" s="351">
        <v>14345</v>
      </c>
      <c r="P83" s="352"/>
      <c r="Q83" s="351">
        <v>0</v>
      </c>
      <c r="R83" s="352">
        <f t="shared" si="28"/>
        <v>26872</v>
      </c>
      <c r="S83" s="353">
        <f t="shared" si="29"/>
        <v>0.0030815322848188093</v>
      </c>
      <c r="T83" s="364">
        <v>12996</v>
      </c>
      <c r="U83" s="351">
        <v>15085</v>
      </c>
      <c r="V83" s="352">
        <v>1</v>
      </c>
      <c r="W83" s="351">
        <v>1</v>
      </c>
      <c r="X83" s="352">
        <f t="shared" si="30"/>
        <v>28083</v>
      </c>
      <c r="Y83" s="355">
        <f t="shared" si="31"/>
        <v>-0.043122173556956134</v>
      </c>
    </row>
    <row r="84" spans="1:25" s="137" customFormat="1" ht="19.5" customHeight="1">
      <c r="A84" s="349" t="s">
        <v>341</v>
      </c>
      <c r="B84" s="350">
        <v>1346</v>
      </c>
      <c r="C84" s="351">
        <v>1226</v>
      </c>
      <c r="D84" s="352">
        <v>0</v>
      </c>
      <c r="E84" s="351">
        <v>0</v>
      </c>
      <c r="F84" s="352">
        <f t="shared" si="24"/>
        <v>2572</v>
      </c>
      <c r="G84" s="353">
        <f t="shared" si="25"/>
        <v>0.0027307928748814833</v>
      </c>
      <c r="H84" s="350">
        <v>1645</v>
      </c>
      <c r="I84" s="351">
        <v>1610</v>
      </c>
      <c r="J84" s="352"/>
      <c r="K84" s="351"/>
      <c r="L84" s="352">
        <f t="shared" si="26"/>
        <v>3255</v>
      </c>
      <c r="M84" s="354">
        <f t="shared" si="27"/>
        <v>-0.20983102918586793</v>
      </c>
      <c r="N84" s="350">
        <v>12821</v>
      </c>
      <c r="O84" s="351">
        <v>11728</v>
      </c>
      <c r="P84" s="352"/>
      <c r="Q84" s="351"/>
      <c r="R84" s="352">
        <f t="shared" si="28"/>
        <v>24549</v>
      </c>
      <c r="S84" s="353">
        <f t="shared" si="29"/>
        <v>0.002815143497321262</v>
      </c>
      <c r="T84" s="364">
        <v>15236</v>
      </c>
      <c r="U84" s="351">
        <v>15320</v>
      </c>
      <c r="V84" s="352"/>
      <c r="W84" s="351"/>
      <c r="X84" s="352">
        <f t="shared" si="30"/>
        <v>30556</v>
      </c>
      <c r="Y84" s="355">
        <f t="shared" si="31"/>
        <v>-0.19658986778374132</v>
      </c>
    </row>
    <row r="85" spans="1:25" s="137" customFormat="1" ht="19.5" customHeight="1">
      <c r="A85" s="349" t="s">
        <v>342</v>
      </c>
      <c r="B85" s="350">
        <v>494</v>
      </c>
      <c r="C85" s="351">
        <v>645</v>
      </c>
      <c r="D85" s="352">
        <v>0</v>
      </c>
      <c r="E85" s="351">
        <v>0</v>
      </c>
      <c r="F85" s="352">
        <f aca="true" t="shared" si="32" ref="F85:F98">SUM(B85:E85)</f>
        <v>1139</v>
      </c>
      <c r="G85" s="353">
        <f aca="true" t="shared" si="33" ref="G85:G98">F85/$F$9</f>
        <v>0.0012093207949028031</v>
      </c>
      <c r="H85" s="350"/>
      <c r="I85" s="351"/>
      <c r="J85" s="352"/>
      <c r="K85" s="351"/>
      <c r="L85" s="352">
        <f aca="true" t="shared" si="34" ref="L85:L98">SUM(H85:K85)</f>
        <v>0</v>
      </c>
      <c r="M85" s="354" t="str">
        <f aca="true" t="shared" si="35" ref="M85:M98">IF(ISERROR(F85/L85-1),"         /0",(F85/L85-1))</f>
        <v>         /0</v>
      </c>
      <c r="N85" s="350">
        <v>5662</v>
      </c>
      <c r="O85" s="351">
        <v>6510</v>
      </c>
      <c r="P85" s="352"/>
      <c r="Q85" s="351"/>
      <c r="R85" s="352">
        <f aca="true" t="shared" si="36" ref="R85:R98">SUM(N85:Q85)</f>
        <v>12172</v>
      </c>
      <c r="S85" s="353">
        <f aca="true" t="shared" si="37" ref="S85:S98">R85/$R$9</f>
        <v>0.0013958176157641614</v>
      </c>
      <c r="T85" s="364"/>
      <c r="U85" s="351"/>
      <c r="V85" s="352"/>
      <c r="W85" s="351"/>
      <c r="X85" s="352">
        <f aca="true" t="shared" si="38" ref="X85:X98">SUM(T85:W85)</f>
        <v>0</v>
      </c>
      <c r="Y85" s="355" t="str">
        <f aca="true" t="shared" si="39" ref="Y85:Y98">IF(ISERROR(R85/X85-1),"         /0",(R85/X85-1))</f>
        <v>         /0</v>
      </c>
    </row>
    <row r="86" spans="1:25" s="137" customFormat="1" ht="19.5" customHeight="1">
      <c r="A86" s="349" t="s">
        <v>343</v>
      </c>
      <c r="B86" s="350">
        <v>487</v>
      </c>
      <c r="C86" s="351">
        <v>457</v>
      </c>
      <c r="D86" s="352">
        <v>0</v>
      </c>
      <c r="E86" s="351">
        <v>0</v>
      </c>
      <c r="F86" s="352">
        <f t="shared" si="32"/>
        <v>944</v>
      </c>
      <c r="G86" s="353">
        <f t="shared" si="33"/>
        <v>0.0010022816772504357</v>
      </c>
      <c r="H86" s="350">
        <v>833</v>
      </c>
      <c r="I86" s="351">
        <v>815</v>
      </c>
      <c r="J86" s="352"/>
      <c r="K86" s="351"/>
      <c r="L86" s="352">
        <f t="shared" si="34"/>
        <v>1648</v>
      </c>
      <c r="M86" s="354">
        <f t="shared" si="35"/>
        <v>-0.4271844660194175</v>
      </c>
      <c r="N86" s="350">
        <v>6705</v>
      </c>
      <c r="O86" s="351">
        <v>6190</v>
      </c>
      <c r="P86" s="352"/>
      <c r="Q86" s="351"/>
      <c r="R86" s="352">
        <f t="shared" si="36"/>
        <v>12895</v>
      </c>
      <c r="S86" s="353">
        <f t="shared" si="37"/>
        <v>0.0014787272556095023</v>
      </c>
      <c r="T86" s="364">
        <v>11737</v>
      </c>
      <c r="U86" s="351">
        <v>11014</v>
      </c>
      <c r="V86" s="352"/>
      <c r="W86" s="351"/>
      <c r="X86" s="352">
        <f t="shared" si="38"/>
        <v>22751</v>
      </c>
      <c r="Y86" s="355">
        <f t="shared" si="39"/>
        <v>-0.4332117269570568</v>
      </c>
    </row>
    <row r="87" spans="1:25" s="137" customFormat="1" ht="19.5" customHeight="1">
      <c r="A87" s="349" t="s">
        <v>344</v>
      </c>
      <c r="B87" s="350">
        <v>336</v>
      </c>
      <c r="C87" s="351">
        <v>371</v>
      </c>
      <c r="D87" s="352">
        <v>0</v>
      </c>
      <c r="E87" s="351">
        <v>0</v>
      </c>
      <c r="F87" s="352">
        <f t="shared" si="32"/>
        <v>707</v>
      </c>
      <c r="G87" s="353">
        <f t="shared" si="33"/>
        <v>0.0007506495188729427</v>
      </c>
      <c r="H87" s="350">
        <v>264</v>
      </c>
      <c r="I87" s="351">
        <v>190</v>
      </c>
      <c r="J87" s="352"/>
      <c r="K87" s="351"/>
      <c r="L87" s="352">
        <f t="shared" si="34"/>
        <v>454</v>
      </c>
      <c r="M87" s="354">
        <f t="shared" si="35"/>
        <v>0.5572687224669604</v>
      </c>
      <c r="N87" s="350">
        <v>2848</v>
      </c>
      <c r="O87" s="351">
        <v>2957</v>
      </c>
      <c r="P87" s="352"/>
      <c r="Q87" s="351"/>
      <c r="R87" s="352">
        <f t="shared" si="36"/>
        <v>5805</v>
      </c>
      <c r="S87" s="353">
        <f t="shared" si="37"/>
        <v>0.0006656852825756619</v>
      </c>
      <c r="T87" s="364">
        <v>2234</v>
      </c>
      <c r="U87" s="351">
        <v>2014</v>
      </c>
      <c r="V87" s="352">
        <v>16</v>
      </c>
      <c r="W87" s="351">
        <v>13</v>
      </c>
      <c r="X87" s="352">
        <f t="shared" si="38"/>
        <v>4277</v>
      </c>
      <c r="Y87" s="355">
        <f t="shared" si="39"/>
        <v>0.35725976151508076</v>
      </c>
    </row>
    <row r="88" spans="1:25" s="137" customFormat="1" ht="19.5" customHeight="1">
      <c r="A88" s="349" t="s">
        <v>345</v>
      </c>
      <c r="B88" s="350">
        <v>272</v>
      </c>
      <c r="C88" s="351">
        <v>295</v>
      </c>
      <c r="D88" s="352">
        <v>0</v>
      </c>
      <c r="E88" s="351">
        <v>0</v>
      </c>
      <c r="F88" s="352">
        <f t="shared" si="32"/>
        <v>567</v>
      </c>
      <c r="G88" s="353">
        <f t="shared" si="33"/>
        <v>0.0006020060497891917</v>
      </c>
      <c r="H88" s="350">
        <v>190</v>
      </c>
      <c r="I88" s="351">
        <v>157</v>
      </c>
      <c r="J88" s="352">
        <v>8</v>
      </c>
      <c r="K88" s="351"/>
      <c r="L88" s="352">
        <f t="shared" si="34"/>
        <v>355</v>
      </c>
      <c r="M88" s="354">
        <f t="shared" si="35"/>
        <v>0.5971830985915494</v>
      </c>
      <c r="N88" s="350">
        <v>2605</v>
      </c>
      <c r="O88" s="351">
        <v>2432</v>
      </c>
      <c r="P88" s="352"/>
      <c r="Q88" s="351"/>
      <c r="R88" s="352">
        <f t="shared" si="36"/>
        <v>5037</v>
      </c>
      <c r="S88" s="353">
        <f t="shared" si="37"/>
        <v>0.0005776152917026028</v>
      </c>
      <c r="T88" s="364">
        <v>1720</v>
      </c>
      <c r="U88" s="351">
        <v>1453</v>
      </c>
      <c r="V88" s="352">
        <v>8</v>
      </c>
      <c r="W88" s="351"/>
      <c r="X88" s="352">
        <f t="shared" si="38"/>
        <v>3181</v>
      </c>
      <c r="Y88" s="355">
        <f t="shared" si="39"/>
        <v>0.5834643193964162</v>
      </c>
    </row>
    <row r="89" spans="1:25" s="137" customFormat="1" ht="19.5" customHeight="1" thickBot="1">
      <c r="A89" s="356" t="s">
        <v>273</v>
      </c>
      <c r="B89" s="357">
        <v>21618</v>
      </c>
      <c r="C89" s="358">
        <v>21376</v>
      </c>
      <c r="D89" s="359">
        <v>71</v>
      </c>
      <c r="E89" s="358">
        <v>65</v>
      </c>
      <c r="F89" s="359">
        <f t="shared" si="32"/>
        <v>43130</v>
      </c>
      <c r="G89" s="360">
        <f t="shared" si="33"/>
        <v>0.04579280586844416</v>
      </c>
      <c r="H89" s="357">
        <v>20031</v>
      </c>
      <c r="I89" s="358">
        <v>19569</v>
      </c>
      <c r="J89" s="359">
        <v>19</v>
      </c>
      <c r="K89" s="358">
        <v>31</v>
      </c>
      <c r="L89" s="359">
        <f t="shared" si="34"/>
        <v>39650</v>
      </c>
      <c r="M89" s="361">
        <f t="shared" si="35"/>
        <v>0.08776796973518275</v>
      </c>
      <c r="N89" s="357">
        <v>198918</v>
      </c>
      <c r="O89" s="358">
        <v>188676</v>
      </c>
      <c r="P89" s="359">
        <v>283</v>
      </c>
      <c r="Q89" s="358">
        <v>268</v>
      </c>
      <c r="R89" s="359">
        <f t="shared" si="36"/>
        <v>388145</v>
      </c>
      <c r="S89" s="360">
        <f t="shared" si="37"/>
        <v>0.04451032110341607</v>
      </c>
      <c r="T89" s="365">
        <v>174492</v>
      </c>
      <c r="U89" s="358">
        <v>161709</v>
      </c>
      <c r="V89" s="359">
        <v>1148</v>
      </c>
      <c r="W89" s="358">
        <v>1444</v>
      </c>
      <c r="X89" s="359">
        <f t="shared" si="38"/>
        <v>338793</v>
      </c>
      <c r="Y89" s="362">
        <f t="shared" si="39"/>
        <v>0.14567006992470333</v>
      </c>
    </row>
    <row r="90" spans="1:25" s="145" customFormat="1" ht="19.5" customHeight="1">
      <c r="A90" s="152" t="s">
        <v>52</v>
      </c>
      <c r="B90" s="149">
        <f>SUM(B91:B97)</f>
        <v>10646</v>
      </c>
      <c r="C90" s="148">
        <f>SUM(C91:C97)</f>
        <v>10498</v>
      </c>
      <c r="D90" s="147">
        <f>SUM(D91:D97)</f>
        <v>66</v>
      </c>
      <c r="E90" s="148">
        <f>SUM(E91:E97)</f>
        <v>75</v>
      </c>
      <c r="F90" s="147">
        <f t="shared" si="32"/>
        <v>21285</v>
      </c>
      <c r="G90" s="150">
        <f t="shared" si="33"/>
        <v>0.02259911599605458</v>
      </c>
      <c r="H90" s="149">
        <f>SUM(H91:H97)</f>
        <v>10087</v>
      </c>
      <c r="I90" s="148">
        <f>SUM(I91:I97)</f>
        <v>9854</v>
      </c>
      <c r="J90" s="147">
        <f>SUM(J91:J97)</f>
        <v>10</v>
      </c>
      <c r="K90" s="148">
        <f>SUM(K91:K97)</f>
        <v>8</v>
      </c>
      <c r="L90" s="147">
        <f t="shared" si="34"/>
        <v>19959</v>
      </c>
      <c r="M90" s="151">
        <f t="shared" si="35"/>
        <v>0.0664361941981062</v>
      </c>
      <c r="N90" s="149">
        <f>SUM(N91:N97)</f>
        <v>103372</v>
      </c>
      <c r="O90" s="148">
        <f>SUM(O91:O97)</f>
        <v>103584</v>
      </c>
      <c r="P90" s="147">
        <f>SUM(P91:P97)</f>
        <v>755</v>
      </c>
      <c r="Q90" s="148">
        <f>SUM(Q91:Q97)</f>
        <v>739</v>
      </c>
      <c r="R90" s="147">
        <f t="shared" si="36"/>
        <v>208450</v>
      </c>
      <c r="S90" s="150">
        <f t="shared" si="37"/>
        <v>0.023903892705064034</v>
      </c>
      <c r="T90" s="149">
        <f>SUM(T91:T97)</f>
        <v>95542</v>
      </c>
      <c r="U90" s="148">
        <f>SUM(U91:U97)</f>
        <v>95854</v>
      </c>
      <c r="V90" s="147">
        <f>SUM(V91:V97)</f>
        <v>437</v>
      </c>
      <c r="W90" s="148">
        <f>SUM(W91:W97)</f>
        <v>569</v>
      </c>
      <c r="X90" s="147">
        <f t="shared" si="38"/>
        <v>192402</v>
      </c>
      <c r="Y90" s="146">
        <f t="shared" si="39"/>
        <v>0.08340869637529758</v>
      </c>
    </row>
    <row r="91" spans="1:25" ht="19.5" customHeight="1">
      <c r="A91" s="342" t="s">
        <v>346</v>
      </c>
      <c r="B91" s="343">
        <v>4131</v>
      </c>
      <c r="C91" s="344">
        <v>3929</v>
      </c>
      <c r="D91" s="345">
        <v>0</v>
      </c>
      <c r="E91" s="344">
        <v>0</v>
      </c>
      <c r="F91" s="345">
        <f t="shared" si="32"/>
        <v>8060</v>
      </c>
      <c r="G91" s="346">
        <f t="shared" si="33"/>
        <v>0.008557616862964523</v>
      </c>
      <c r="H91" s="343">
        <v>3772</v>
      </c>
      <c r="I91" s="344">
        <v>3716</v>
      </c>
      <c r="J91" s="345"/>
      <c r="K91" s="344"/>
      <c r="L91" s="345">
        <f t="shared" si="34"/>
        <v>7488</v>
      </c>
      <c r="M91" s="347">
        <f t="shared" si="35"/>
        <v>0.07638888888888884</v>
      </c>
      <c r="N91" s="343">
        <v>35385</v>
      </c>
      <c r="O91" s="344">
        <v>34260</v>
      </c>
      <c r="P91" s="345">
        <v>11</v>
      </c>
      <c r="Q91" s="344">
        <v>11</v>
      </c>
      <c r="R91" s="345">
        <f t="shared" si="36"/>
        <v>69667</v>
      </c>
      <c r="S91" s="346">
        <f t="shared" si="37"/>
        <v>0.007989026112178922</v>
      </c>
      <c r="T91" s="363">
        <v>33043</v>
      </c>
      <c r="U91" s="344">
        <v>32674</v>
      </c>
      <c r="V91" s="345">
        <v>27</v>
      </c>
      <c r="W91" s="344">
        <v>7</v>
      </c>
      <c r="X91" s="345">
        <f t="shared" si="38"/>
        <v>65751</v>
      </c>
      <c r="Y91" s="348">
        <f t="shared" si="39"/>
        <v>0.05955802953567235</v>
      </c>
    </row>
    <row r="92" spans="1:25" ht="19.5" customHeight="1">
      <c r="A92" s="349" t="s">
        <v>347</v>
      </c>
      <c r="B92" s="350">
        <v>1993</v>
      </c>
      <c r="C92" s="351">
        <v>2011</v>
      </c>
      <c r="D92" s="352">
        <v>7</v>
      </c>
      <c r="E92" s="351">
        <v>8</v>
      </c>
      <c r="F92" s="352">
        <f t="shared" si="32"/>
        <v>4019</v>
      </c>
      <c r="G92" s="353">
        <f t="shared" si="33"/>
        <v>0.004267129301768539</v>
      </c>
      <c r="H92" s="350">
        <v>2050</v>
      </c>
      <c r="I92" s="351">
        <v>2079</v>
      </c>
      <c r="J92" s="352"/>
      <c r="K92" s="351"/>
      <c r="L92" s="352">
        <f t="shared" si="34"/>
        <v>4129</v>
      </c>
      <c r="M92" s="354">
        <f t="shared" si="35"/>
        <v>-0.02664083313150889</v>
      </c>
      <c r="N92" s="350">
        <v>21489</v>
      </c>
      <c r="O92" s="351">
        <v>22292</v>
      </c>
      <c r="P92" s="352">
        <v>33</v>
      </c>
      <c r="Q92" s="351">
        <v>39</v>
      </c>
      <c r="R92" s="352">
        <f t="shared" si="36"/>
        <v>43853</v>
      </c>
      <c r="S92" s="353">
        <f t="shared" si="37"/>
        <v>0.005028819413745134</v>
      </c>
      <c r="T92" s="364">
        <v>19364</v>
      </c>
      <c r="U92" s="351">
        <v>20113</v>
      </c>
      <c r="V92" s="352">
        <v>146</v>
      </c>
      <c r="W92" s="351">
        <v>247</v>
      </c>
      <c r="X92" s="352">
        <f t="shared" si="38"/>
        <v>39870</v>
      </c>
      <c r="Y92" s="355">
        <f t="shared" si="39"/>
        <v>0.09989967394030597</v>
      </c>
    </row>
    <row r="93" spans="1:25" ht="19.5" customHeight="1">
      <c r="A93" s="349" t="s">
        <v>348</v>
      </c>
      <c r="B93" s="350">
        <v>1274</v>
      </c>
      <c r="C93" s="351">
        <v>1168</v>
      </c>
      <c r="D93" s="352">
        <v>0</v>
      </c>
      <c r="E93" s="351">
        <v>0</v>
      </c>
      <c r="F93" s="352">
        <f t="shared" si="32"/>
        <v>2442</v>
      </c>
      <c r="G93" s="353">
        <f t="shared" si="33"/>
        <v>0.0025927667964465717</v>
      </c>
      <c r="H93" s="350">
        <v>1233</v>
      </c>
      <c r="I93" s="351">
        <v>1169</v>
      </c>
      <c r="J93" s="352"/>
      <c r="K93" s="351"/>
      <c r="L93" s="352">
        <f t="shared" si="34"/>
        <v>2402</v>
      </c>
      <c r="M93" s="354">
        <f t="shared" si="35"/>
        <v>0.016652789342214813</v>
      </c>
      <c r="N93" s="350">
        <v>11566</v>
      </c>
      <c r="O93" s="351">
        <v>11160</v>
      </c>
      <c r="P93" s="352">
        <v>6</v>
      </c>
      <c r="Q93" s="351">
        <v>12</v>
      </c>
      <c r="R93" s="352">
        <f t="shared" si="36"/>
        <v>22744</v>
      </c>
      <c r="S93" s="353">
        <f t="shared" si="37"/>
        <v>0.002608156083876116</v>
      </c>
      <c r="T93" s="364">
        <v>17881</v>
      </c>
      <c r="U93" s="351">
        <v>18170</v>
      </c>
      <c r="V93" s="352">
        <v>0</v>
      </c>
      <c r="W93" s="351">
        <v>15</v>
      </c>
      <c r="X93" s="352">
        <f t="shared" si="38"/>
        <v>36066</v>
      </c>
      <c r="Y93" s="355">
        <f t="shared" si="39"/>
        <v>-0.3693783618920867</v>
      </c>
    </row>
    <row r="94" spans="1:25" ht="19.5" customHeight="1">
      <c r="A94" s="349" t="s">
        <v>349</v>
      </c>
      <c r="B94" s="350">
        <v>595</v>
      </c>
      <c r="C94" s="351">
        <v>625</v>
      </c>
      <c r="D94" s="352">
        <v>5</v>
      </c>
      <c r="E94" s="351">
        <v>4</v>
      </c>
      <c r="F94" s="352">
        <f t="shared" si="32"/>
        <v>1229</v>
      </c>
      <c r="G94" s="353">
        <f t="shared" si="33"/>
        <v>0.0013048773107423573</v>
      </c>
      <c r="H94" s="350">
        <v>741</v>
      </c>
      <c r="I94" s="351">
        <v>774</v>
      </c>
      <c r="J94" s="352"/>
      <c r="K94" s="351"/>
      <c r="L94" s="352">
        <f t="shared" si="34"/>
        <v>1515</v>
      </c>
      <c r="M94" s="354">
        <f t="shared" si="35"/>
        <v>-0.1887788778877888</v>
      </c>
      <c r="N94" s="350">
        <v>6311</v>
      </c>
      <c r="O94" s="351">
        <v>7326</v>
      </c>
      <c r="P94" s="352">
        <v>6</v>
      </c>
      <c r="Q94" s="351">
        <v>4</v>
      </c>
      <c r="R94" s="352">
        <f t="shared" si="36"/>
        <v>13647</v>
      </c>
      <c r="S94" s="353">
        <f t="shared" si="37"/>
        <v>0.0015649624550060394</v>
      </c>
      <c r="T94" s="364">
        <v>5641</v>
      </c>
      <c r="U94" s="351">
        <v>7036</v>
      </c>
      <c r="V94" s="352"/>
      <c r="W94" s="351"/>
      <c r="X94" s="352">
        <f t="shared" si="38"/>
        <v>12677</v>
      </c>
      <c r="Y94" s="355">
        <f t="shared" si="39"/>
        <v>0.07651652599195402</v>
      </c>
    </row>
    <row r="95" spans="1:25" ht="19.5" customHeight="1">
      <c r="A95" s="349" t="s">
        <v>350</v>
      </c>
      <c r="B95" s="350">
        <v>353</v>
      </c>
      <c r="C95" s="351">
        <v>435</v>
      </c>
      <c r="D95" s="352">
        <v>0</v>
      </c>
      <c r="E95" s="351">
        <v>0</v>
      </c>
      <c r="F95" s="352">
        <f t="shared" si="32"/>
        <v>788</v>
      </c>
      <c r="G95" s="353">
        <f t="shared" si="33"/>
        <v>0.0008366503831285416</v>
      </c>
      <c r="H95" s="350">
        <v>315</v>
      </c>
      <c r="I95" s="351">
        <v>336</v>
      </c>
      <c r="J95" s="352"/>
      <c r="K95" s="351"/>
      <c r="L95" s="352">
        <f t="shared" si="34"/>
        <v>651</v>
      </c>
      <c r="M95" s="354">
        <f t="shared" si="35"/>
        <v>0.21044546850998458</v>
      </c>
      <c r="N95" s="350">
        <v>3841</v>
      </c>
      <c r="O95" s="351">
        <v>4100</v>
      </c>
      <c r="P95" s="352">
        <v>7</v>
      </c>
      <c r="Q95" s="351"/>
      <c r="R95" s="352">
        <f t="shared" si="36"/>
        <v>7948</v>
      </c>
      <c r="S95" s="353">
        <f t="shared" si="37"/>
        <v>0.0009114326659623361</v>
      </c>
      <c r="T95" s="364">
        <v>2489</v>
      </c>
      <c r="U95" s="351">
        <v>2219</v>
      </c>
      <c r="V95" s="352">
        <v>150</v>
      </c>
      <c r="W95" s="351">
        <v>150</v>
      </c>
      <c r="X95" s="352">
        <f t="shared" si="38"/>
        <v>5008</v>
      </c>
      <c r="Y95" s="355">
        <f t="shared" si="39"/>
        <v>0.5870607028753994</v>
      </c>
    </row>
    <row r="96" spans="1:25" ht="19.5" customHeight="1">
      <c r="A96" s="349" t="s">
        <v>351</v>
      </c>
      <c r="B96" s="350">
        <v>249</v>
      </c>
      <c r="C96" s="351">
        <v>287</v>
      </c>
      <c r="D96" s="352">
        <v>0</v>
      </c>
      <c r="E96" s="351">
        <v>0</v>
      </c>
      <c r="F96" s="352">
        <f t="shared" si="32"/>
        <v>536</v>
      </c>
      <c r="G96" s="353">
        <f t="shared" si="33"/>
        <v>0.0005690921387777897</v>
      </c>
      <c r="H96" s="350">
        <v>190</v>
      </c>
      <c r="I96" s="351">
        <v>196</v>
      </c>
      <c r="J96" s="352"/>
      <c r="K96" s="351"/>
      <c r="L96" s="352">
        <f t="shared" si="34"/>
        <v>386</v>
      </c>
      <c r="M96" s="354">
        <f t="shared" si="35"/>
        <v>0.3886010362694301</v>
      </c>
      <c r="N96" s="350">
        <v>3009</v>
      </c>
      <c r="O96" s="351">
        <v>3028</v>
      </c>
      <c r="P96" s="352"/>
      <c r="Q96" s="351"/>
      <c r="R96" s="352">
        <f t="shared" si="36"/>
        <v>6037</v>
      </c>
      <c r="S96" s="353">
        <f t="shared" si="37"/>
        <v>0.0006922897589852319</v>
      </c>
      <c r="T96" s="364">
        <v>1977</v>
      </c>
      <c r="U96" s="351">
        <v>2195</v>
      </c>
      <c r="V96" s="352"/>
      <c r="W96" s="351"/>
      <c r="X96" s="352">
        <f t="shared" si="38"/>
        <v>4172</v>
      </c>
      <c r="Y96" s="355">
        <f t="shared" si="39"/>
        <v>0.44702780441035483</v>
      </c>
    </row>
    <row r="97" spans="1:25" ht="19.5" customHeight="1" thickBot="1">
      <c r="A97" s="349" t="s">
        <v>273</v>
      </c>
      <c r="B97" s="350">
        <v>2051</v>
      </c>
      <c r="C97" s="351">
        <v>2043</v>
      </c>
      <c r="D97" s="352">
        <v>54</v>
      </c>
      <c r="E97" s="351">
        <v>63</v>
      </c>
      <c r="F97" s="352">
        <f t="shared" si="32"/>
        <v>4211</v>
      </c>
      <c r="G97" s="353">
        <f t="shared" si="33"/>
        <v>0.004470983202226254</v>
      </c>
      <c r="H97" s="350">
        <v>1786</v>
      </c>
      <c r="I97" s="351">
        <v>1584</v>
      </c>
      <c r="J97" s="352">
        <v>10</v>
      </c>
      <c r="K97" s="351">
        <v>8</v>
      </c>
      <c r="L97" s="352">
        <f t="shared" si="34"/>
        <v>3388</v>
      </c>
      <c r="M97" s="354">
        <f t="shared" si="35"/>
        <v>0.24291617473435645</v>
      </c>
      <c r="N97" s="350">
        <v>21771</v>
      </c>
      <c r="O97" s="351">
        <v>21418</v>
      </c>
      <c r="P97" s="352">
        <v>692</v>
      </c>
      <c r="Q97" s="351">
        <v>673</v>
      </c>
      <c r="R97" s="352">
        <f t="shared" si="36"/>
        <v>44554</v>
      </c>
      <c r="S97" s="353">
        <f t="shared" si="37"/>
        <v>0.005109206215310257</v>
      </c>
      <c r="T97" s="364">
        <v>15147</v>
      </c>
      <c r="U97" s="351">
        <v>13447</v>
      </c>
      <c r="V97" s="352">
        <v>114</v>
      </c>
      <c r="W97" s="351">
        <v>150</v>
      </c>
      <c r="X97" s="352">
        <f t="shared" si="38"/>
        <v>28858</v>
      </c>
      <c r="Y97" s="355">
        <f t="shared" si="39"/>
        <v>0.5439046364959457</v>
      </c>
    </row>
    <row r="98" spans="1:25" s="137" customFormat="1" ht="19.5" customHeight="1" thickBot="1">
      <c r="A98" s="144" t="s">
        <v>51</v>
      </c>
      <c r="B98" s="141">
        <v>3344</v>
      </c>
      <c r="C98" s="140">
        <v>2819</v>
      </c>
      <c r="D98" s="139">
        <v>2</v>
      </c>
      <c r="E98" s="140">
        <v>4</v>
      </c>
      <c r="F98" s="139">
        <f t="shared" si="32"/>
        <v>6169</v>
      </c>
      <c r="G98" s="142">
        <f t="shared" si="33"/>
        <v>0.0065498682912690015</v>
      </c>
      <c r="H98" s="141">
        <v>4434</v>
      </c>
      <c r="I98" s="140">
        <v>3970</v>
      </c>
      <c r="J98" s="139"/>
      <c r="K98" s="140"/>
      <c r="L98" s="139">
        <f t="shared" si="34"/>
        <v>8404</v>
      </c>
      <c r="M98" s="143">
        <f t="shared" si="35"/>
        <v>-0.2659447881960971</v>
      </c>
      <c r="N98" s="141">
        <v>31229</v>
      </c>
      <c r="O98" s="140">
        <v>25840</v>
      </c>
      <c r="P98" s="139">
        <v>4382</v>
      </c>
      <c r="Q98" s="140">
        <v>9</v>
      </c>
      <c r="R98" s="139">
        <f t="shared" si="36"/>
        <v>61460</v>
      </c>
      <c r="S98" s="142">
        <f t="shared" si="37"/>
        <v>0.007047892759190384</v>
      </c>
      <c r="T98" s="141">
        <v>21357</v>
      </c>
      <c r="U98" s="140">
        <v>12774</v>
      </c>
      <c r="V98" s="139">
        <v>17</v>
      </c>
      <c r="W98" s="140">
        <v>9</v>
      </c>
      <c r="X98" s="139">
        <f t="shared" si="38"/>
        <v>34157</v>
      </c>
      <c r="Y98" s="138">
        <f t="shared" si="39"/>
        <v>0.7993383493866557</v>
      </c>
    </row>
    <row r="99" ht="15" thickTop="1">
      <c r="A99" s="89"/>
    </row>
    <row r="100" ht="14.25">
      <c r="A100" s="89" t="s">
        <v>50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9:Y65536 M99:M65536 Y3 M3 M5:M8 Y5:Y8">
    <cfRule type="cellIs" priority="1" dxfId="93" operator="lessThan" stopIfTrue="1">
      <formula>0</formula>
    </cfRule>
  </conditionalFormatting>
  <conditionalFormatting sqref="M9:M98 Y9:Y98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0" zoomScaleNormal="80" zoomScalePageLayoutView="0" workbookViewId="0" topLeftCell="A1">
      <selection activeCell="T53" sqref="T53:W53"/>
    </sheetView>
  </sheetViews>
  <sheetFormatPr defaultColWidth="8.00390625" defaultRowHeight="15"/>
  <cols>
    <col min="1" max="1" width="19.57421875" style="112" customWidth="1"/>
    <col min="2" max="2" width="9.421875" style="112" bestFit="1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0.00390625" style="112" bestFit="1" customWidth="1"/>
    <col min="8" max="8" width="10.421875" style="112" customWidth="1"/>
    <col min="9" max="9" width="10.8515625" style="112" customWidth="1"/>
    <col min="10" max="10" width="8.57421875" style="112" customWidth="1"/>
    <col min="11" max="11" width="9.7109375" style="112" bestFit="1" customWidth="1"/>
    <col min="12" max="12" width="11.00390625" style="112" customWidth="1"/>
    <col min="13" max="13" width="10.57421875" style="112" bestFit="1" customWidth="1"/>
    <col min="14" max="14" width="12.42187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421875" style="112" customWidth="1"/>
    <col min="19" max="19" width="11.28125" style="112" bestFit="1" customWidth="1"/>
    <col min="20" max="21" width="12.42187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34" t="s">
        <v>26</v>
      </c>
      <c r="Y1" s="635"/>
    </row>
    <row r="2" ht="5.25" customHeight="1" thickBot="1"/>
    <row r="3" spans="1:25" ht="24.75" customHeight="1" thickTop="1">
      <c r="A3" s="692" t="s">
        <v>61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/>
    </row>
    <row r="4" spans="1:25" ht="21" customHeight="1" thickBot="1">
      <c r="A4" s="703" t="s">
        <v>60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5"/>
    </row>
    <row r="5" spans="1:25" s="164" customFormat="1" ht="17.25" customHeight="1" thickBot="1" thickTop="1">
      <c r="A5" s="639" t="s">
        <v>59</v>
      </c>
      <c r="B5" s="709" t="s">
        <v>34</v>
      </c>
      <c r="C5" s="710"/>
      <c r="D5" s="710"/>
      <c r="E5" s="710"/>
      <c r="F5" s="710"/>
      <c r="G5" s="710"/>
      <c r="H5" s="710"/>
      <c r="I5" s="710"/>
      <c r="J5" s="711"/>
      <c r="K5" s="711"/>
      <c r="L5" s="711"/>
      <c r="M5" s="712"/>
      <c r="N5" s="709" t="s">
        <v>33</v>
      </c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3"/>
    </row>
    <row r="6" spans="1:25" s="130" customFormat="1" ht="26.25" customHeight="1">
      <c r="A6" s="640"/>
      <c r="B6" s="714" t="s">
        <v>152</v>
      </c>
      <c r="C6" s="715"/>
      <c r="D6" s="715"/>
      <c r="E6" s="715"/>
      <c r="F6" s="715"/>
      <c r="G6" s="695" t="s">
        <v>32</v>
      </c>
      <c r="H6" s="714" t="s">
        <v>153</v>
      </c>
      <c r="I6" s="715"/>
      <c r="J6" s="715"/>
      <c r="K6" s="715"/>
      <c r="L6" s="715"/>
      <c r="M6" s="706" t="s">
        <v>31</v>
      </c>
      <c r="N6" s="714" t="s">
        <v>154</v>
      </c>
      <c r="O6" s="715"/>
      <c r="P6" s="715"/>
      <c r="Q6" s="715"/>
      <c r="R6" s="715"/>
      <c r="S6" s="695" t="s">
        <v>32</v>
      </c>
      <c r="T6" s="714" t="s">
        <v>155</v>
      </c>
      <c r="U6" s="715"/>
      <c r="V6" s="715"/>
      <c r="W6" s="715"/>
      <c r="X6" s="715"/>
      <c r="Y6" s="700" t="s">
        <v>31</v>
      </c>
    </row>
    <row r="7" spans="1:25" s="125" customFormat="1" ht="26.25" customHeight="1">
      <c r="A7" s="641"/>
      <c r="B7" s="687" t="s">
        <v>20</v>
      </c>
      <c r="C7" s="688"/>
      <c r="D7" s="689" t="s">
        <v>19</v>
      </c>
      <c r="E7" s="688"/>
      <c r="F7" s="690" t="s">
        <v>15</v>
      </c>
      <c r="G7" s="696"/>
      <c r="H7" s="687" t="s">
        <v>20</v>
      </c>
      <c r="I7" s="688"/>
      <c r="J7" s="689" t="s">
        <v>19</v>
      </c>
      <c r="K7" s="688"/>
      <c r="L7" s="690" t="s">
        <v>15</v>
      </c>
      <c r="M7" s="707"/>
      <c r="N7" s="687" t="s">
        <v>20</v>
      </c>
      <c r="O7" s="688"/>
      <c r="P7" s="689" t="s">
        <v>19</v>
      </c>
      <c r="Q7" s="688"/>
      <c r="R7" s="690" t="s">
        <v>15</v>
      </c>
      <c r="S7" s="696"/>
      <c r="T7" s="687" t="s">
        <v>20</v>
      </c>
      <c r="U7" s="688"/>
      <c r="V7" s="689" t="s">
        <v>19</v>
      </c>
      <c r="W7" s="688"/>
      <c r="X7" s="690" t="s">
        <v>15</v>
      </c>
      <c r="Y7" s="701"/>
    </row>
    <row r="8" spans="1:25" s="160" customFormat="1" ht="27" thickBot="1">
      <c r="A8" s="642"/>
      <c r="B8" s="163" t="s">
        <v>17</v>
      </c>
      <c r="C8" s="161" t="s">
        <v>16</v>
      </c>
      <c r="D8" s="162" t="s">
        <v>17</v>
      </c>
      <c r="E8" s="161" t="s">
        <v>16</v>
      </c>
      <c r="F8" s="691"/>
      <c r="G8" s="697"/>
      <c r="H8" s="163" t="s">
        <v>17</v>
      </c>
      <c r="I8" s="161" t="s">
        <v>16</v>
      </c>
      <c r="J8" s="162" t="s">
        <v>17</v>
      </c>
      <c r="K8" s="161" t="s">
        <v>16</v>
      </c>
      <c r="L8" s="691"/>
      <c r="M8" s="708"/>
      <c r="N8" s="163" t="s">
        <v>17</v>
      </c>
      <c r="O8" s="161" t="s">
        <v>16</v>
      </c>
      <c r="P8" s="162" t="s">
        <v>17</v>
      </c>
      <c r="Q8" s="161" t="s">
        <v>16</v>
      </c>
      <c r="R8" s="691"/>
      <c r="S8" s="697"/>
      <c r="T8" s="163" t="s">
        <v>17</v>
      </c>
      <c r="U8" s="161" t="s">
        <v>16</v>
      </c>
      <c r="V8" s="162" t="s">
        <v>17</v>
      </c>
      <c r="W8" s="161" t="s">
        <v>16</v>
      </c>
      <c r="X8" s="691"/>
      <c r="Y8" s="702"/>
    </row>
    <row r="9" spans="1:25" s="114" customFormat="1" ht="18" customHeight="1" thickBot="1" thickTop="1">
      <c r="A9" s="192" t="s">
        <v>22</v>
      </c>
      <c r="B9" s="189">
        <f>B10+B14+B25+B38+B48+B53</f>
        <v>487389</v>
      </c>
      <c r="C9" s="188">
        <f>C10+C14+C25+C38+C48+C53</f>
        <v>453667</v>
      </c>
      <c r="D9" s="187">
        <f>D10+D14+D25+D38+D48+D53</f>
        <v>442</v>
      </c>
      <c r="E9" s="186">
        <f>E10+E14+E25+E38+E48+E53</f>
        <v>353</v>
      </c>
      <c r="F9" s="185">
        <f aca="true" t="shared" si="0" ref="F9:F53">SUM(B9:E9)</f>
        <v>941851</v>
      </c>
      <c r="G9" s="190">
        <f aca="true" t="shared" si="1" ref="G9:G53">F9/$F$9</f>
        <v>1</v>
      </c>
      <c r="H9" s="189">
        <f>H10+H14+H25+H38+H48+H53</f>
        <v>449292</v>
      </c>
      <c r="I9" s="188">
        <f>I10+I14+I25+I38+I48+I53</f>
        <v>416271</v>
      </c>
      <c r="J9" s="187">
        <f>J10+J14+J25+J38+J48+J53</f>
        <v>5461</v>
      </c>
      <c r="K9" s="186">
        <f>K10+K14+K25+K38+K48+K53</f>
        <v>5821</v>
      </c>
      <c r="L9" s="185">
        <f aca="true" t="shared" si="2" ref="L9:L53">SUM(H9:K9)</f>
        <v>876845</v>
      </c>
      <c r="M9" s="191">
        <f aca="true" t="shared" si="3" ref="M9:M53">IF(ISERROR(F9/L9-1),"         /0",(F9/L9-1))</f>
        <v>0.07413624985031553</v>
      </c>
      <c r="N9" s="189">
        <f>N10+N14+N25+N38+N48+N53</f>
        <v>4442070</v>
      </c>
      <c r="O9" s="188">
        <f>O10+O14+O25+O38+O48+O53</f>
        <v>4248102</v>
      </c>
      <c r="P9" s="187">
        <f>P10+P14+P25+P38+P48+P53</f>
        <v>17564</v>
      </c>
      <c r="Q9" s="186">
        <f>Q10+Q14+Q25+Q38+Q48+Q53</f>
        <v>12601</v>
      </c>
      <c r="R9" s="185">
        <f aca="true" t="shared" si="4" ref="R9:R53">SUM(N9:Q9)</f>
        <v>8720337</v>
      </c>
      <c r="S9" s="190">
        <f aca="true" t="shared" si="5" ref="S9:S53">R9/$R$9</f>
        <v>1</v>
      </c>
      <c r="T9" s="189">
        <f>T10+T14+T25+T38+T48+T53</f>
        <v>4076643</v>
      </c>
      <c r="U9" s="188">
        <f>U10+U14+U25+U38+U48+U53</f>
        <v>3954989</v>
      </c>
      <c r="V9" s="187">
        <f>V10+V14+V25+V38+V48+V53</f>
        <v>38352</v>
      </c>
      <c r="W9" s="186">
        <f>W10+W14+W25+W38+W48+W53</f>
        <v>41985</v>
      </c>
      <c r="X9" s="185">
        <f aca="true" t="shared" si="6" ref="X9:X53">SUM(T9:W9)</f>
        <v>8111969</v>
      </c>
      <c r="Y9" s="184">
        <f>IF(ISERROR(R9/X9-1),"         /0",(R9/X9-1))</f>
        <v>0.07499634182527082</v>
      </c>
    </row>
    <row r="10" spans="1:25" s="174" customFormat="1" ht="19.5" customHeight="1">
      <c r="A10" s="183" t="s">
        <v>56</v>
      </c>
      <c r="B10" s="180">
        <f>SUM(B11:B13)</f>
        <v>134574</v>
      </c>
      <c r="C10" s="179">
        <f>SUM(C11:C13)</f>
        <v>124259</v>
      </c>
      <c r="D10" s="178">
        <f>SUM(D11:D13)</f>
        <v>19</v>
      </c>
      <c r="E10" s="177">
        <f>SUM(E11:E13)</f>
        <v>30</v>
      </c>
      <c r="F10" s="176">
        <f t="shared" si="0"/>
        <v>258882</v>
      </c>
      <c r="G10" s="181">
        <f t="shared" si="1"/>
        <v>0.2748651325952831</v>
      </c>
      <c r="H10" s="180">
        <f>SUM(H11:H13)</f>
        <v>129996</v>
      </c>
      <c r="I10" s="179">
        <f>SUM(I11:I13)</f>
        <v>117506</v>
      </c>
      <c r="J10" s="178">
        <f>SUM(J11:J13)</f>
        <v>0</v>
      </c>
      <c r="K10" s="177">
        <f>SUM(K11:K13)</f>
        <v>0</v>
      </c>
      <c r="L10" s="176">
        <f t="shared" si="2"/>
        <v>247502</v>
      </c>
      <c r="M10" s="182">
        <f t="shared" si="3"/>
        <v>0.04597942642887731</v>
      </c>
      <c r="N10" s="180">
        <f>SUM(N11:N13)</f>
        <v>1336645</v>
      </c>
      <c r="O10" s="179">
        <f>SUM(O11:O13)</f>
        <v>1268755</v>
      </c>
      <c r="P10" s="178">
        <f>SUM(P11:P13)</f>
        <v>952</v>
      </c>
      <c r="Q10" s="177">
        <f>SUM(Q11:Q13)</f>
        <v>1513</v>
      </c>
      <c r="R10" s="176">
        <f t="shared" si="4"/>
        <v>2607865</v>
      </c>
      <c r="S10" s="181">
        <f t="shared" si="5"/>
        <v>0.2990555296200135</v>
      </c>
      <c r="T10" s="180">
        <f>SUM(T11:T13)</f>
        <v>1233060</v>
      </c>
      <c r="U10" s="179">
        <f>SUM(U11:U13)</f>
        <v>1206568</v>
      </c>
      <c r="V10" s="178">
        <f>SUM(V11:V13)</f>
        <v>544</v>
      </c>
      <c r="W10" s="177">
        <f>SUM(W11:W13)</f>
        <v>265</v>
      </c>
      <c r="X10" s="176">
        <f t="shared" si="6"/>
        <v>2440437</v>
      </c>
      <c r="Y10" s="253">
        <f aca="true" t="shared" si="7" ref="Y10:Y53">IF(ISERROR(R10/X10-1),"         /0",IF(R10/X10&gt;5,"  *  ",(R10/X10-1)))</f>
        <v>0.06860574561031485</v>
      </c>
    </row>
    <row r="11" spans="1:25" ht="19.5" customHeight="1">
      <c r="A11" s="342" t="s">
        <v>352</v>
      </c>
      <c r="B11" s="343">
        <v>127909</v>
      </c>
      <c r="C11" s="344">
        <v>118370</v>
      </c>
      <c r="D11" s="345">
        <v>17</v>
      </c>
      <c r="E11" s="366">
        <v>25</v>
      </c>
      <c r="F11" s="367">
        <f t="shared" si="0"/>
        <v>246321</v>
      </c>
      <c r="G11" s="346">
        <f t="shared" si="1"/>
        <v>0.261528628201276</v>
      </c>
      <c r="H11" s="343">
        <v>124932</v>
      </c>
      <c r="I11" s="344">
        <v>113424</v>
      </c>
      <c r="J11" s="345">
        <v>0</v>
      </c>
      <c r="K11" s="366">
        <v>0</v>
      </c>
      <c r="L11" s="367">
        <f t="shared" si="2"/>
        <v>238356</v>
      </c>
      <c r="M11" s="368">
        <f t="shared" si="3"/>
        <v>0.03341640235613963</v>
      </c>
      <c r="N11" s="343">
        <v>1277548</v>
      </c>
      <c r="O11" s="344">
        <v>1215573</v>
      </c>
      <c r="P11" s="345">
        <v>941</v>
      </c>
      <c r="Q11" s="366">
        <v>1508</v>
      </c>
      <c r="R11" s="367">
        <f t="shared" si="4"/>
        <v>2495570</v>
      </c>
      <c r="S11" s="346">
        <f t="shared" si="5"/>
        <v>0.2861781603165107</v>
      </c>
      <c r="T11" s="363">
        <v>1180232</v>
      </c>
      <c r="U11" s="344">
        <v>1160249</v>
      </c>
      <c r="V11" s="345">
        <v>544</v>
      </c>
      <c r="W11" s="366">
        <v>265</v>
      </c>
      <c r="X11" s="367">
        <f t="shared" si="6"/>
        <v>2341290</v>
      </c>
      <c r="Y11" s="348">
        <f t="shared" si="7"/>
        <v>0.0658952970371034</v>
      </c>
    </row>
    <row r="12" spans="1:25" ht="19.5" customHeight="1">
      <c r="A12" s="349" t="s">
        <v>353</v>
      </c>
      <c r="B12" s="350">
        <v>4725</v>
      </c>
      <c r="C12" s="351">
        <v>3984</v>
      </c>
      <c r="D12" s="352">
        <v>0</v>
      </c>
      <c r="E12" s="369">
        <v>0</v>
      </c>
      <c r="F12" s="370">
        <f t="shared" si="0"/>
        <v>8709</v>
      </c>
      <c r="G12" s="353">
        <f t="shared" si="1"/>
        <v>0.009246685516074198</v>
      </c>
      <c r="H12" s="350">
        <v>3324</v>
      </c>
      <c r="I12" s="351">
        <v>2496</v>
      </c>
      <c r="J12" s="352"/>
      <c r="K12" s="369"/>
      <c r="L12" s="370">
        <f t="shared" si="2"/>
        <v>5820</v>
      </c>
      <c r="M12" s="371">
        <f t="shared" si="3"/>
        <v>0.4963917525773196</v>
      </c>
      <c r="N12" s="350">
        <v>40733</v>
      </c>
      <c r="O12" s="351">
        <v>35136</v>
      </c>
      <c r="P12" s="352">
        <v>4</v>
      </c>
      <c r="Q12" s="369">
        <v>0</v>
      </c>
      <c r="R12" s="370">
        <f t="shared" si="4"/>
        <v>75873</v>
      </c>
      <c r="S12" s="353">
        <f t="shared" si="5"/>
        <v>0.008700695856134918</v>
      </c>
      <c r="T12" s="364">
        <v>36996</v>
      </c>
      <c r="U12" s="351">
        <v>30301</v>
      </c>
      <c r="V12" s="352"/>
      <c r="W12" s="369"/>
      <c r="X12" s="370">
        <f t="shared" si="6"/>
        <v>67297</v>
      </c>
      <c r="Y12" s="355">
        <f t="shared" si="7"/>
        <v>0.12743510111892054</v>
      </c>
    </row>
    <row r="13" spans="1:25" ht="19.5" customHeight="1" thickBot="1">
      <c r="A13" s="356" t="s">
        <v>354</v>
      </c>
      <c r="B13" s="357">
        <v>1940</v>
      </c>
      <c r="C13" s="358">
        <v>1905</v>
      </c>
      <c r="D13" s="359">
        <v>2</v>
      </c>
      <c r="E13" s="372">
        <v>5</v>
      </c>
      <c r="F13" s="373">
        <f t="shared" si="0"/>
        <v>3852</v>
      </c>
      <c r="G13" s="360">
        <f t="shared" si="1"/>
        <v>0.004089818877932921</v>
      </c>
      <c r="H13" s="357">
        <v>1740</v>
      </c>
      <c r="I13" s="358">
        <v>1586</v>
      </c>
      <c r="J13" s="359"/>
      <c r="K13" s="372"/>
      <c r="L13" s="373">
        <f t="shared" si="2"/>
        <v>3326</v>
      </c>
      <c r="M13" s="374">
        <f t="shared" si="3"/>
        <v>0.158147925435959</v>
      </c>
      <c r="N13" s="357">
        <v>18364</v>
      </c>
      <c r="O13" s="358">
        <v>18046</v>
      </c>
      <c r="P13" s="359">
        <v>7</v>
      </c>
      <c r="Q13" s="372">
        <v>5</v>
      </c>
      <c r="R13" s="373">
        <f t="shared" si="4"/>
        <v>36422</v>
      </c>
      <c r="S13" s="360">
        <f t="shared" si="5"/>
        <v>0.004176673447367917</v>
      </c>
      <c r="T13" s="365">
        <v>15832</v>
      </c>
      <c r="U13" s="358">
        <v>16018</v>
      </c>
      <c r="V13" s="359"/>
      <c r="W13" s="372"/>
      <c r="X13" s="373">
        <f t="shared" si="6"/>
        <v>31850</v>
      </c>
      <c r="Y13" s="362">
        <f t="shared" si="7"/>
        <v>0.14354788069073776</v>
      </c>
    </row>
    <row r="14" spans="1:25" s="174" customFormat="1" ht="19.5" customHeight="1">
      <c r="A14" s="183" t="s">
        <v>55</v>
      </c>
      <c r="B14" s="180">
        <f>SUM(B15:B24)</f>
        <v>124327</v>
      </c>
      <c r="C14" s="179">
        <f>SUM(C15:C24)</f>
        <v>119275</v>
      </c>
      <c r="D14" s="178">
        <f>SUM(D15:D24)</f>
        <v>276</v>
      </c>
      <c r="E14" s="177">
        <f>SUM(E15:E24)</f>
        <v>174</v>
      </c>
      <c r="F14" s="176">
        <f t="shared" si="0"/>
        <v>244052</v>
      </c>
      <c r="G14" s="181">
        <f t="shared" si="1"/>
        <v>0.25911954226305434</v>
      </c>
      <c r="H14" s="180">
        <f>SUM(H15:H24)</f>
        <v>118180</v>
      </c>
      <c r="I14" s="179">
        <f>SUM(I15:I24)</f>
        <v>116778</v>
      </c>
      <c r="J14" s="178">
        <f>SUM(J15:J24)</f>
        <v>3835</v>
      </c>
      <c r="K14" s="177">
        <f>SUM(K15:K24)</f>
        <v>4305</v>
      </c>
      <c r="L14" s="176">
        <f t="shared" si="2"/>
        <v>243098</v>
      </c>
      <c r="M14" s="182">
        <f t="shared" si="3"/>
        <v>0.003924343268969732</v>
      </c>
      <c r="N14" s="180">
        <f>SUM(N15:N24)</f>
        <v>1093592</v>
      </c>
      <c r="O14" s="179">
        <f>SUM(O15:O24)</f>
        <v>1089925</v>
      </c>
      <c r="P14" s="178">
        <f>SUM(P15:P24)</f>
        <v>5831</v>
      </c>
      <c r="Q14" s="177">
        <f>SUM(Q15:Q24)</f>
        <v>4483</v>
      </c>
      <c r="R14" s="176">
        <f t="shared" si="4"/>
        <v>2193831</v>
      </c>
      <c r="S14" s="181">
        <f t="shared" si="5"/>
        <v>0.2515764012331175</v>
      </c>
      <c r="T14" s="180">
        <f>SUM(T15:T24)</f>
        <v>1051727</v>
      </c>
      <c r="U14" s="179">
        <f>SUM(U15:U24)</f>
        <v>1046817</v>
      </c>
      <c r="V14" s="178">
        <f>SUM(V15:V24)</f>
        <v>9838</v>
      </c>
      <c r="W14" s="177">
        <f>SUM(W15:W24)</f>
        <v>12758</v>
      </c>
      <c r="X14" s="176">
        <f t="shared" si="6"/>
        <v>2121140</v>
      </c>
      <c r="Y14" s="175">
        <f t="shared" si="7"/>
        <v>0.034269779458215854</v>
      </c>
    </row>
    <row r="15" spans="1:25" ht="19.5" customHeight="1">
      <c r="A15" s="342" t="s">
        <v>355</v>
      </c>
      <c r="B15" s="343">
        <v>27901</v>
      </c>
      <c r="C15" s="344">
        <v>28474</v>
      </c>
      <c r="D15" s="345">
        <v>173</v>
      </c>
      <c r="E15" s="366">
        <v>85</v>
      </c>
      <c r="F15" s="367">
        <f t="shared" si="0"/>
        <v>56633</v>
      </c>
      <c r="G15" s="346">
        <f t="shared" si="1"/>
        <v>0.060129468461571946</v>
      </c>
      <c r="H15" s="343">
        <v>31638</v>
      </c>
      <c r="I15" s="344">
        <v>31617</v>
      </c>
      <c r="J15" s="345"/>
      <c r="K15" s="366"/>
      <c r="L15" s="367">
        <f t="shared" si="2"/>
        <v>63255</v>
      </c>
      <c r="M15" s="368">
        <f t="shared" si="3"/>
        <v>-0.1046873764919769</v>
      </c>
      <c r="N15" s="343">
        <v>246739</v>
      </c>
      <c r="O15" s="344">
        <v>247170</v>
      </c>
      <c r="P15" s="345">
        <v>1004</v>
      </c>
      <c r="Q15" s="366">
        <v>871</v>
      </c>
      <c r="R15" s="367">
        <f t="shared" si="4"/>
        <v>495784</v>
      </c>
      <c r="S15" s="346">
        <f t="shared" si="5"/>
        <v>0.056853766087250984</v>
      </c>
      <c r="T15" s="363">
        <v>273746</v>
      </c>
      <c r="U15" s="344">
        <v>270306</v>
      </c>
      <c r="V15" s="345">
        <v>52</v>
      </c>
      <c r="W15" s="366">
        <v>63</v>
      </c>
      <c r="X15" s="367">
        <f t="shared" si="6"/>
        <v>544167</v>
      </c>
      <c r="Y15" s="348">
        <f t="shared" si="7"/>
        <v>-0.08891204354545568</v>
      </c>
    </row>
    <row r="16" spans="1:25" ht="19.5" customHeight="1">
      <c r="A16" s="349" t="s">
        <v>356</v>
      </c>
      <c r="B16" s="350">
        <v>28366</v>
      </c>
      <c r="C16" s="351">
        <v>26975</v>
      </c>
      <c r="D16" s="352">
        <v>0</v>
      </c>
      <c r="E16" s="369">
        <v>0</v>
      </c>
      <c r="F16" s="370">
        <f t="shared" si="0"/>
        <v>55341</v>
      </c>
      <c r="G16" s="353">
        <f t="shared" si="1"/>
        <v>0.058757701589741904</v>
      </c>
      <c r="H16" s="350">
        <v>25885</v>
      </c>
      <c r="I16" s="351">
        <v>24900</v>
      </c>
      <c r="J16" s="352">
        <v>10</v>
      </c>
      <c r="K16" s="369">
        <v>12</v>
      </c>
      <c r="L16" s="370">
        <f t="shared" si="2"/>
        <v>50807</v>
      </c>
      <c r="M16" s="371">
        <f t="shared" si="3"/>
        <v>0.08923967169878155</v>
      </c>
      <c r="N16" s="350">
        <v>245652</v>
      </c>
      <c r="O16" s="351">
        <v>238945</v>
      </c>
      <c r="P16" s="352">
        <v>413</v>
      </c>
      <c r="Q16" s="369">
        <v>117</v>
      </c>
      <c r="R16" s="370">
        <f t="shared" si="4"/>
        <v>485127</v>
      </c>
      <c r="S16" s="353">
        <f t="shared" si="5"/>
        <v>0.055631680289420005</v>
      </c>
      <c r="T16" s="364">
        <v>255698</v>
      </c>
      <c r="U16" s="351">
        <v>251833</v>
      </c>
      <c r="V16" s="352">
        <v>228</v>
      </c>
      <c r="W16" s="369">
        <v>44</v>
      </c>
      <c r="X16" s="370">
        <f t="shared" si="6"/>
        <v>507803</v>
      </c>
      <c r="Y16" s="355">
        <f t="shared" si="7"/>
        <v>-0.044655112317178114</v>
      </c>
    </row>
    <row r="17" spans="1:25" ht="19.5" customHeight="1">
      <c r="A17" s="349" t="s">
        <v>357</v>
      </c>
      <c r="B17" s="350">
        <v>19509</v>
      </c>
      <c r="C17" s="351">
        <v>18251</v>
      </c>
      <c r="D17" s="352">
        <v>75</v>
      </c>
      <c r="E17" s="369">
        <v>67</v>
      </c>
      <c r="F17" s="370">
        <f t="shared" si="0"/>
        <v>37902</v>
      </c>
      <c r="G17" s="353">
        <f t="shared" si="1"/>
        <v>0.04024203403723094</v>
      </c>
      <c r="H17" s="350">
        <v>16874</v>
      </c>
      <c r="I17" s="351">
        <v>16859</v>
      </c>
      <c r="J17" s="352">
        <v>2</v>
      </c>
      <c r="K17" s="369">
        <v>2</v>
      </c>
      <c r="L17" s="370">
        <f t="shared" si="2"/>
        <v>33737</v>
      </c>
      <c r="M17" s="371">
        <f t="shared" si="3"/>
        <v>0.12345496042920234</v>
      </c>
      <c r="N17" s="350">
        <v>170495</v>
      </c>
      <c r="O17" s="351">
        <v>170127</v>
      </c>
      <c r="P17" s="352">
        <v>491</v>
      </c>
      <c r="Q17" s="369">
        <v>593</v>
      </c>
      <c r="R17" s="370">
        <f t="shared" si="4"/>
        <v>341706</v>
      </c>
      <c r="S17" s="353">
        <f t="shared" si="5"/>
        <v>0.03918495351727806</v>
      </c>
      <c r="T17" s="364">
        <v>149755</v>
      </c>
      <c r="U17" s="351">
        <v>147278</v>
      </c>
      <c r="V17" s="352">
        <v>12</v>
      </c>
      <c r="W17" s="369">
        <v>5</v>
      </c>
      <c r="X17" s="370">
        <f t="shared" si="6"/>
        <v>297050</v>
      </c>
      <c r="Y17" s="355">
        <f t="shared" si="7"/>
        <v>0.15033159400774276</v>
      </c>
    </row>
    <row r="18" spans="1:25" ht="19.5" customHeight="1">
      <c r="A18" s="349" t="s">
        <v>358</v>
      </c>
      <c r="B18" s="350">
        <v>19861</v>
      </c>
      <c r="C18" s="351">
        <v>17804</v>
      </c>
      <c r="D18" s="352">
        <v>2</v>
      </c>
      <c r="E18" s="369">
        <v>0</v>
      </c>
      <c r="F18" s="370">
        <f>SUM(B18:E18)</f>
        <v>37667</v>
      </c>
      <c r="G18" s="353">
        <f>F18/$F$9</f>
        <v>0.039992525356983215</v>
      </c>
      <c r="H18" s="350">
        <v>15788</v>
      </c>
      <c r="I18" s="351">
        <v>14291</v>
      </c>
      <c r="J18" s="352">
        <v>0</v>
      </c>
      <c r="K18" s="369">
        <v>0</v>
      </c>
      <c r="L18" s="370">
        <f>SUM(H18:K18)</f>
        <v>30079</v>
      </c>
      <c r="M18" s="371">
        <f>IF(ISERROR(F18/L18-1),"         /0",(F18/L18-1))</f>
        <v>0.2522690249010937</v>
      </c>
      <c r="N18" s="350">
        <v>165947</v>
      </c>
      <c r="O18" s="351">
        <v>152520</v>
      </c>
      <c r="P18" s="352">
        <v>29</v>
      </c>
      <c r="Q18" s="369">
        <v>0</v>
      </c>
      <c r="R18" s="370">
        <f>SUM(N18:Q18)</f>
        <v>318496</v>
      </c>
      <c r="S18" s="353">
        <f>R18/$R$9</f>
        <v>0.03652335913164824</v>
      </c>
      <c r="T18" s="364">
        <v>158983</v>
      </c>
      <c r="U18" s="351">
        <v>149052</v>
      </c>
      <c r="V18" s="352">
        <v>401</v>
      </c>
      <c r="W18" s="369">
        <v>621</v>
      </c>
      <c r="X18" s="370">
        <f>SUM(T18:W18)</f>
        <v>309057</v>
      </c>
      <c r="Y18" s="355">
        <f>IF(ISERROR(R18/X18-1),"         /0",IF(R18/X18&gt;5,"  *  ",(R18/X18-1)))</f>
        <v>0.030541291735828757</v>
      </c>
    </row>
    <row r="19" spans="1:25" ht="19.5" customHeight="1">
      <c r="A19" s="349" t="s">
        <v>359</v>
      </c>
      <c r="B19" s="350">
        <v>12837</v>
      </c>
      <c r="C19" s="351">
        <v>11854</v>
      </c>
      <c r="D19" s="352">
        <v>26</v>
      </c>
      <c r="E19" s="369">
        <v>22</v>
      </c>
      <c r="F19" s="370">
        <f>SUM(B19:E19)</f>
        <v>24739</v>
      </c>
      <c r="G19" s="353">
        <f>F19/$F$9</f>
        <v>0.026266362726163693</v>
      </c>
      <c r="H19" s="350">
        <v>12996</v>
      </c>
      <c r="I19" s="351">
        <v>13451</v>
      </c>
      <c r="J19" s="352">
        <v>3823</v>
      </c>
      <c r="K19" s="369">
        <v>4291</v>
      </c>
      <c r="L19" s="370">
        <f>SUM(H19:K19)</f>
        <v>34561</v>
      </c>
      <c r="M19" s="371">
        <f>IF(ISERROR(F19/L19-1),"         /0",(F19/L19-1))</f>
        <v>-0.2841931657070108</v>
      </c>
      <c r="N19" s="350">
        <v>101577</v>
      </c>
      <c r="O19" s="351">
        <v>120599</v>
      </c>
      <c r="P19" s="352">
        <v>3705</v>
      </c>
      <c r="Q19" s="369">
        <v>2824</v>
      </c>
      <c r="R19" s="370">
        <f>SUM(N19:Q19)</f>
        <v>228705</v>
      </c>
      <c r="S19" s="353">
        <f>R19/$R$9</f>
        <v>0.026226624039873688</v>
      </c>
      <c r="T19" s="364">
        <v>90010</v>
      </c>
      <c r="U19" s="351">
        <v>98144</v>
      </c>
      <c r="V19" s="352">
        <v>9099</v>
      </c>
      <c r="W19" s="369">
        <v>12025</v>
      </c>
      <c r="X19" s="370">
        <f>SUM(T19:W19)</f>
        <v>209278</v>
      </c>
      <c r="Y19" s="355">
        <f>IF(ISERROR(R19/X19-1),"         /0",IF(R19/X19&gt;5,"  *  ",(R19/X19-1)))</f>
        <v>0.09282867764409053</v>
      </c>
    </row>
    <row r="20" spans="1:25" ht="19.5" customHeight="1">
      <c r="A20" s="349" t="s">
        <v>360</v>
      </c>
      <c r="B20" s="350">
        <v>11553</v>
      </c>
      <c r="C20" s="351">
        <v>11458</v>
      </c>
      <c r="D20" s="352">
        <v>0</v>
      </c>
      <c r="E20" s="369">
        <v>0</v>
      </c>
      <c r="F20" s="370">
        <f>SUM(B20:E20)</f>
        <v>23011</v>
      </c>
      <c r="G20" s="353">
        <f>F20/$F$9</f>
        <v>0.024431677622044252</v>
      </c>
      <c r="H20" s="350">
        <v>11608</v>
      </c>
      <c r="I20" s="351">
        <v>11608</v>
      </c>
      <c r="J20" s="352"/>
      <c r="K20" s="369">
        <v>0</v>
      </c>
      <c r="L20" s="370">
        <f>SUM(H20:K20)</f>
        <v>23216</v>
      </c>
      <c r="M20" s="371">
        <f>IF(ISERROR(F20/L20-1),"         /0",(F20/L20-1))</f>
        <v>-0.00883011716057891</v>
      </c>
      <c r="N20" s="350">
        <v>126072</v>
      </c>
      <c r="O20" s="351">
        <v>122819</v>
      </c>
      <c r="P20" s="352">
        <v>11</v>
      </c>
      <c r="Q20" s="369">
        <v>10</v>
      </c>
      <c r="R20" s="370">
        <f>SUM(N20:Q20)</f>
        <v>248912</v>
      </c>
      <c r="S20" s="353">
        <f>R20/$R$9</f>
        <v>0.028543851000253775</v>
      </c>
      <c r="T20" s="364">
        <v>96029</v>
      </c>
      <c r="U20" s="351">
        <v>99624</v>
      </c>
      <c r="V20" s="352">
        <v>45</v>
      </c>
      <c r="W20" s="369">
        <v>0</v>
      </c>
      <c r="X20" s="370">
        <f>SUM(T20:W20)</f>
        <v>195698</v>
      </c>
      <c r="Y20" s="355">
        <f>IF(ISERROR(R20/X20-1),"         /0",IF(R20/X20&gt;5,"  *  ",(R20/X20-1)))</f>
        <v>0.2719189771995625</v>
      </c>
    </row>
    <row r="21" spans="1:25" ht="19.5" customHeight="1">
      <c r="A21" s="349" t="s">
        <v>361</v>
      </c>
      <c r="B21" s="350">
        <v>2650</v>
      </c>
      <c r="C21" s="351">
        <v>2955</v>
      </c>
      <c r="D21" s="352">
        <v>0</v>
      </c>
      <c r="E21" s="369">
        <v>0</v>
      </c>
      <c r="F21" s="370">
        <f t="shared" si="0"/>
        <v>5605</v>
      </c>
      <c r="G21" s="353">
        <f t="shared" si="1"/>
        <v>0.005951047458674461</v>
      </c>
      <c r="H21" s="350">
        <v>2216</v>
      </c>
      <c r="I21" s="351">
        <v>2630</v>
      </c>
      <c r="J21" s="352"/>
      <c r="K21" s="369">
        <v>0</v>
      </c>
      <c r="L21" s="370">
        <f t="shared" si="2"/>
        <v>4846</v>
      </c>
      <c r="M21" s="371">
        <f t="shared" si="3"/>
        <v>0.15662401981015273</v>
      </c>
      <c r="N21" s="350">
        <v>24257</v>
      </c>
      <c r="O21" s="351">
        <v>24801</v>
      </c>
      <c r="P21" s="352">
        <v>178</v>
      </c>
      <c r="Q21" s="369">
        <v>68</v>
      </c>
      <c r="R21" s="370">
        <f t="shared" si="4"/>
        <v>49304</v>
      </c>
      <c r="S21" s="353">
        <f t="shared" si="5"/>
        <v>0.005653909934902745</v>
      </c>
      <c r="T21" s="364">
        <v>18060</v>
      </c>
      <c r="U21" s="351">
        <v>19804</v>
      </c>
      <c r="V21" s="352">
        <v>1</v>
      </c>
      <c r="W21" s="369">
        <v>0</v>
      </c>
      <c r="X21" s="370">
        <f t="shared" si="6"/>
        <v>37865</v>
      </c>
      <c r="Y21" s="355">
        <f t="shared" si="7"/>
        <v>0.30209956424138396</v>
      </c>
    </row>
    <row r="22" spans="1:25" ht="19.5" customHeight="1">
      <c r="A22" s="349" t="s">
        <v>362</v>
      </c>
      <c r="B22" s="350">
        <v>848</v>
      </c>
      <c r="C22" s="351">
        <v>822</v>
      </c>
      <c r="D22" s="352">
        <v>0</v>
      </c>
      <c r="E22" s="369">
        <v>0</v>
      </c>
      <c r="F22" s="370">
        <f t="shared" si="0"/>
        <v>1670</v>
      </c>
      <c r="G22" s="353">
        <f t="shared" si="1"/>
        <v>0.001773104238356173</v>
      </c>
      <c r="H22" s="350">
        <v>666</v>
      </c>
      <c r="I22" s="351">
        <v>829</v>
      </c>
      <c r="J22" s="352"/>
      <c r="K22" s="369"/>
      <c r="L22" s="370">
        <f t="shared" si="2"/>
        <v>1495</v>
      </c>
      <c r="M22" s="371">
        <f t="shared" si="3"/>
        <v>0.11705685618729089</v>
      </c>
      <c r="N22" s="350">
        <v>7020</v>
      </c>
      <c r="O22" s="351">
        <v>7278</v>
      </c>
      <c r="P22" s="352"/>
      <c r="Q22" s="369"/>
      <c r="R22" s="370">
        <f t="shared" si="4"/>
        <v>14298</v>
      </c>
      <c r="S22" s="353">
        <f t="shared" si="5"/>
        <v>0.001639615533207031</v>
      </c>
      <c r="T22" s="364">
        <v>5270</v>
      </c>
      <c r="U22" s="351">
        <v>5665</v>
      </c>
      <c r="V22" s="352"/>
      <c r="W22" s="369"/>
      <c r="X22" s="370">
        <f t="shared" si="6"/>
        <v>10935</v>
      </c>
      <c r="Y22" s="355">
        <f t="shared" si="7"/>
        <v>0.3075445816186557</v>
      </c>
    </row>
    <row r="23" spans="1:25" ht="19.5" customHeight="1">
      <c r="A23" s="349" t="s">
        <v>363</v>
      </c>
      <c r="B23" s="350">
        <v>768</v>
      </c>
      <c r="C23" s="351">
        <v>675</v>
      </c>
      <c r="D23" s="352">
        <v>0</v>
      </c>
      <c r="E23" s="369">
        <v>0</v>
      </c>
      <c r="F23" s="370">
        <f>SUM(B23:E23)</f>
        <v>1443</v>
      </c>
      <c r="G23" s="353">
        <f>F23/$F$9</f>
        <v>0.0015320894706275197</v>
      </c>
      <c r="H23" s="350">
        <v>483</v>
      </c>
      <c r="I23" s="351">
        <v>587</v>
      </c>
      <c r="J23" s="352"/>
      <c r="K23" s="369"/>
      <c r="L23" s="370">
        <f>SUM(H23:K23)</f>
        <v>1070</v>
      </c>
      <c r="M23" s="371">
        <f>IF(ISERROR(F23/L23-1),"         /0",(F23/L23-1))</f>
        <v>0.34859813084112146</v>
      </c>
      <c r="N23" s="350">
        <v>5490</v>
      </c>
      <c r="O23" s="351">
        <v>5615</v>
      </c>
      <c r="P23" s="352">
        <v>0</v>
      </c>
      <c r="Q23" s="369">
        <v>0</v>
      </c>
      <c r="R23" s="370">
        <f>SUM(N23:Q23)</f>
        <v>11105</v>
      </c>
      <c r="S23" s="353">
        <f>R23/$R$9</f>
        <v>0.0012734599591735962</v>
      </c>
      <c r="T23" s="364">
        <v>4045</v>
      </c>
      <c r="U23" s="351">
        <v>5091</v>
      </c>
      <c r="V23" s="352"/>
      <c r="W23" s="369">
        <v>0</v>
      </c>
      <c r="X23" s="370">
        <f>SUM(T23:W23)</f>
        <v>9136</v>
      </c>
      <c r="Y23" s="355">
        <f>IF(ISERROR(R23/X23-1),"         /0",IF(R23/X23&gt;5,"  *  ",(R23/X23-1)))</f>
        <v>0.21552101576182126</v>
      </c>
    </row>
    <row r="24" spans="1:25" ht="19.5" customHeight="1" thickBot="1">
      <c r="A24" s="356" t="s">
        <v>51</v>
      </c>
      <c r="B24" s="357">
        <v>34</v>
      </c>
      <c r="C24" s="358">
        <v>7</v>
      </c>
      <c r="D24" s="359">
        <v>0</v>
      </c>
      <c r="E24" s="372">
        <v>0</v>
      </c>
      <c r="F24" s="373">
        <f t="shared" si="0"/>
        <v>41</v>
      </c>
      <c r="G24" s="360">
        <f t="shared" si="1"/>
        <v>4.3531301660241376E-05</v>
      </c>
      <c r="H24" s="357">
        <v>26</v>
      </c>
      <c r="I24" s="358">
        <v>6</v>
      </c>
      <c r="J24" s="359"/>
      <c r="K24" s="372"/>
      <c r="L24" s="373">
        <f t="shared" si="2"/>
        <v>32</v>
      </c>
      <c r="M24" s="374">
        <f t="shared" si="3"/>
        <v>0.28125</v>
      </c>
      <c r="N24" s="357">
        <v>343</v>
      </c>
      <c r="O24" s="358">
        <v>51</v>
      </c>
      <c r="P24" s="359"/>
      <c r="Q24" s="372"/>
      <c r="R24" s="373">
        <f t="shared" si="4"/>
        <v>394</v>
      </c>
      <c r="S24" s="360">
        <f t="shared" si="5"/>
        <v>4.518174010935587E-05</v>
      </c>
      <c r="T24" s="365">
        <v>131</v>
      </c>
      <c r="U24" s="358">
        <v>20</v>
      </c>
      <c r="V24" s="359"/>
      <c r="W24" s="372"/>
      <c r="X24" s="373">
        <f t="shared" si="6"/>
        <v>151</v>
      </c>
      <c r="Y24" s="362">
        <f t="shared" si="7"/>
        <v>1.609271523178808</v>
      </c>
    </row>
    <row r="25" spans="1:25" s="174" customFormat="1" ht="19.5" customHeight="1">
      <c r="A25" s="183" t="s">
        <v>54</v>
      </c>
      <c r="B25" s="180">
        <f>SUM(B26:B37)</f>
        <v>72414</v>
      </c>
      <c r="C25" s="179">
        <f>SUM(C26:C37)</f>
        <v>60124</v>
      </c>
      <c r="D25" s="178">
        <f>SUM(D26:D37)</f>
        <v>8</v>
      </c>
      <c r="E25" s="177">
        <f>SUM(E26:E37)</f>
        <v>5</v>
      </c>
      <c r="F25" s="176">
        <f t="shared" si="0"/>
        <v>132551</v>
      </c>
      <c r="G25" s="181">
        <f t="shared" si="1"/>
        <v>0.1407345747894306</v>
      </c>
      <c r="H25" s="180">
        <f>SUM(H26:H37)</f>
        <v>63579</v>
      </c>
      <c r="I25" s="179">
        <f>SUM(I26:I37)</f>
        <v>50737</v>
      </c>
      <c r="J25" s="178">
        <f>SUM(J26:J37)</f>
        <v>1</v>
      </c>
      <c r="K25" s="177">
        <f>SUM(K26:K37)</f>
        <v>0</v>
      </c>
      <c r="L25" s="176">
        <f t="shared" si="2"/>
        <v>114317</v>
      </c>
      <c r="M25" s="182">
        <f t="shared" si="3"/>
        <v>0.15950383582494299</v>
      </c>
      <c r="N25" s="180">
        <f>SUM(N26:N37)</f>
        <v>583717</v>
      </c>
      <c r="O25" s="179">
        <f>SUM(O26:O37)</f>
        <v>521109</v>
      </c>
      <c r="P25" s="178">
        <f>SUM(P26:P37)</f>
        <v>79</v>
      </c>
      <c r="Q25" s="177">
        <f>SUM(Q26:Q37)</f>
        <v>39</v>
      </c>
      <c r="R25" s="176">
        <f t="shared" si="4"/>
        <v>1104944</v>
      </c>
      <c r="S25" s="181">
        <f t="shared" si="5"/>
        <v>0.12670886457713734</v>
      </c>
      <c r="T25" s="180">
        <f>SUM(T26:T37)</f>
        <v>519546</v>
      </c>
      <c r="U25" s="179">
        <f>SUM(U26:U37)</f>
        <v>467628</v>
      </c>
      <c r="V25" s="178">
        <f>SUM(V26:V37)</f>
        <v>67</v>
      </c>
      <c r="W25" s="177">
        <f>SUM(W26:W37)</f>
        <v>4</v>
      </c>
      <c r="X25" s="176">
        <f t="shared" si="6"/>
        <v>987245</v>
      </c>
      <c r="Y25" s="175">
        <f t="shared" si="7"/>
        <v>0.11921964659228457</v>
      </c>
    </row>
    <row r="26" spans="1:25" ht="19.5" customHeight="1">
      <c r="A26" s="342" t="s">
        <v>364</v>
      </c>
      <c r="B26" s="343">
        <v>42206</v>
      </c>
      <c r="C26" s="344">
        <v>34344</v>
      </c>
      <c r="D26" s="345">
        <v>7</v>
      </c>
      <c r="E26" s="366">
        <v>5</v>
      </c>
      <c r="F26" s="367">
        <f t="shared" si="0"/>
        <v>76562</v>
      </c>
      <c r="G26" s="346">
        <f t="shared" si="1"/>
        <v>0.08128886628564391</v>
      </c>
      <c r="H26" s="343">
        <v>35984</v>
      </c>
      <c r="I26" s="344">
        <v>29601</v>
      </c>
      <c r="J26" s="345">
        <v>1</v>
      </c>
      <c r="K26" s="366">
        <v>0</v>
      </c>
      <c r="L26" s="367">
        <f t="shared" si="2"/>
        <v>65586</v>
      </c>
      <c r="M26" s="368">
        <f t="shared" si="3"/>
        <v>0.16735278870490644</v>
      </c>
      <c r="N26" s="343">
        <v>336618</v>
      </c>
      <c r="O26" s="344">
        <v>296464</v>
      </c>
      <c r="P26" s="345">
        <v>45</v>
      </c>
      <c r="Q26" s="366">
        <v>12</v>
      </c>
      <c r="R26" s="367">
        <f t="shared" si="4"/>
        <v>633139</v>
      </c>
      <c r="S26" s="346">
        <f t="shared" si="5"/>
        <v>0.07260487754085651</v>
      </c>
      <c r="T26" s="343">
        <v>307273</v>
      </c>
      <c r="U26" s="344">
        <v>273905</v>
      </c>
      <c r="V26" s="345">
        <v>58</v>
      </c>
      <c r="W26" s="366">
        <v>0</v>
      </c>
      <c r="X26" s="367">
        <f t="shared" si="6"/>
        <v>581236</v>
      </c>
      <c r="Y26" s="348">
        <f t="shared" si="7"/>
        <v>0.0892976346957175</v>
      </c>
    </row>
    <row r="27" spans="1:25" ht="19.5" customHeight="1">
      <c r="A27" s="499" t="s">
        <v>365</v>
      </c>
      <c r="B27" s="500">
        <v>7138</v>
      </c>
      <c r="C27" s="501">
        <v>5898</v>
      </c>
      <c r="D27" s="502">
        <v>1</v>
      </c>
      <c r="E27" s="503">
        <v>0</v>
      </c>
      <c r="F27" s="504">
        <f aca="true" t="shared" si="8" ref="F27:F37">SUM(B27:E27)</f>
        <v>13037</v>
      </c>
      <c r="G27" s="505">
        <f aca="true" t="shared" si="9" ref="G27:G37">F27/$F$9</f>
        <v>0.013841892188891874</v>
      </c>
      <c r="H27" s="500">
        <v>7072</v>
      </c>
      <c r="I27" s="501">
        <v>5338</v>
      </c>
      <c r="J27" s="502"/>
      <c r="K27" s="503"/>
      <c r="L27" s="504">
        <f aca="true" t="shared" si="10" ref="L27:L37">SUM(H27:K27)</f>
        <v>12410</v>
      </c>
      <c r="M27" s="506">
        <f aca="true" t="shared" si="11" ref="M27:M37">IF(ISERROR(F27/L27-1),"         /0",(F27/L27-1))</f>
        <v>0.05052377115229656</v>
      </c>
      <c r="N27" s="500">
        <v>59784</v>
      </c>
      <c r="O27" s="501">
        <v>54883</v>
      </c>
      <c r="P27" s="502">
        <v>17</v>
      </c>
      <c r="Q27" s="503">
        <v>0</v>
      </c>
      <c r="R27" s="504">
        <f aca="true" t="shared" si="12" ref="R27:R37">SUM(N27:Q27)</f>
        <v>114684</v>
      </c>
      <c r="S27" s="505">
        <f aca="true" t="shared" si="13" ref="S27:S37">R27/$R$9</f>
        <v>0.013151326605841035</v>
      </c>
      <c r="T27" s="500">
        <v>42900</v>
      </c>
      <c r="U27" s="501">
        <v>38015</v>
      </c>
      <c r="V27" s="502">
        <v>9</v>
      </c>
      <c r="W27" s="503">
        <v>0</v>
      </c>
      <c r="X27" s="504">
        <f aca="true" t="shared" si="14" ref="X27:X37">SUM(T27:W27)</f>
        <v>80924</v>
      </c>
      <c r="Y27" s="507">
        <f aca="true" t="shared" si="15" ref="Y27:Y37">IF(ISERROR(R27/X27-1),"         /0",IF(R27/X27&gt;5,"  *  ",(R27/X27-1)))</f>
        <v>0.41718155306213234</v>
      </c>
    </row>
    <row r="28" spans="1:25" ht="19.5" customHeight="1">
      <c r="A28" s="499" t="s">
        <v>366</v>
      </c>
      <c r="B28" s="500">
        <v>5371</v>
      </c>
      <c r="C28" s="501">
        <v>5001</v>
      </c>
      <c r="D28" s="502">
        <v>0</v>
      </c>
      <c r="E28" s="503">
        <v>0</v>
      </c>
      <c r="F28" s="504">
        <f t="shared" si="8"/>
        <v>10372</v>
      </c>
      <c r="G28" s="505">
        <f t="shared" si="9"/>
        <v>0.011012357580976184</v>
      </c>
      <c r="H28" s="500">
        <v>6592</v>
      </c>
      <c r="I28" s="501">
        <v>5287</v>
      </c>
      <c r="J28" s="502"/>
      <c r="K28" s="503"/>
      <c r="L28" s="504">
        <f t="shared" si="10"/>
        <v>11879</v>
      </c>
      <c r="M28" s="506">
        <f t="shared" si="11"/>
        <v>-0.1268625305160367</v>
      </c>
      <c r="N28" s="500">
        <v>47585</v>
      </c>
      <c r="O28" s="501">
        <v>44010</v>
      </c>
      <c r="P28" s="502"/>
      <c r="Q28" s="503"/>
      <c r="R28" s="504">
        <f t="shared" si="12"/>
        <v>91595</v>
      </c>
      <c r="S28" s="505">
        <f t="shared" si="13"/>
        <v>0.010503607830752413</v>
      </c>
      <c r="T28" s="500">
        <v>62542</v>
      </c>
      <c r="U28" s="501">
        <v>56963</v>
      </c>
      <c r="V28" s="502"/>
      <c r="W28" s="503"/>
      <c r="X28" s="504">
        <f t="shared" si="14"/>
        <v>119505</v>
      </c>
      <c r="Y28" s="507">
        <f t="shared" si="15"/>
        <v>-0.2335467135266307</v>
      </c>
    </row>
    <row r="29" spans="1:25" ht="19.5" customHeight="1">
      <c r="A29" s="499" t="s">
        <v>367</v>
      </c>
      <c r="B29" s="500">
        <v>5382</v>
      </c>
      <c r="C29" s="501">
        <v>4091</v>
      </c>
      <c r="D29" s="502">
        <v>0</v>
      </c>
      <c r="E29" s="503">
        <v>0</v>
      </c>
      <c r="F29" s="504">
        <f t="shared" si="8"/>
        <v>9473</v>
      </c>
      <c r="G29" s="505">
        <f t="shared" si="9"/>
        <v>0.010057854161645525</v>
      </c>
      <c r="H29" s="500">
        <v>4744</v>
      </c>
      <c r="I29" s="501">
        <v>3388</v>
      </c>
      <c r="J29" s="502"/>
      <c r="K29" s="503"/>
      <c r="L29" s="504">
        <f t="shared" si="10"/>
        <v>8132</v>
      </c>
      <c r="M29" s="506">
        <f t="shared" si="11"/>
        <v>0.1649040826364978</v>
      </c>
      <c r="N29" s="500">
        <v>44472</v>
      </c>
      <c r="O29" s="501">
        <v>40029</v>
      </c>
      <c r="P29" s="502"/>
      <c r="Q29" s="503"/>
      <c r="R29" s="504">
        <f t="shared" si="12"/>
        <v>84501</v>
      </c>
      <c r="S29" s="505">
        <f t="shared" si="13"/>
        <v>0.00969010715984944</v>
      </c>
      <c r="T29" s="500">
        <v>63856</v>
      </c>
      <c r="U29" s="501">
        <v>57355</v>
      </c>
      <c r="V29" s="502"/>
      <c r="W29" s="503">
        <v>4</v>
      </c>
      <c r="X29" s="504">
        <f t="shared" si="14"/>
        <v>121215</v>
      </c>
      <c r="Y29" s="507">
        <f t="shared" si="15"/>
        <v>-0.3028833065214701</v>
      </c>
    </row>
    <row r="30" spans="1:25" ht="19.5" customHeight="1">
      <c r="A30" s="499" t="s">
        <v>368</v>
      </c>
      <c r="B30" s="500">
        <v>3751</v>
      </c>
      <c r="C30" s="501">
        <v>3040</v>
      </c>
      <c r="D30" s="502">
        <v>0</v>
      </c>
      <c r="E30" s="503">
        <v>0</v>
      </c>
      <c r="F30" s="504">
        <f t="shared" si="8"/>
        <v>6791</v>
      </c>
      <c r="G30" s="505">
        <f t="shared" si="9"/>
        <v>0.007210269989626809</v>
      </c>
      <c r="H30" s="500">
        <v>2771</v>
      </c>
      <c r="I30" s="501">
        <v>2005</v>
      </c>
      <c r="J30" s="502"/>
      <c r="K30" s="503"/>
      <c r="L30" s="504">
        <f t="shared" si="10"/>
        <v>4776</v>
      </c>
      <c r="M30" s="506">
        <f t="shared" si="11"/>
        <v>0.42190117252931314</v>
      </c>
      <c r="N30" s="500">
        <v>27639</v>
      </c>
      <c r="O30" s="501">
        <v>22621</v>
      </c>
      <c r="P30" s="502"/>
      <c r="Q30" s="503">
        <v>0</v>
      </c>
      <c r="R30" s="504">
        <f t="shared" si="12"/>
        <v>50260</v>
      </c>
      <c r="S30" s="505">
        <f t="shared" si="13"/>
        <v>0.005763538725624939</v>
      </c>
      <c r="T30" s="500">
        <v>6661</v>
      </c>
      <c r="U30" s="501">
        <v>5428</v>
      </c>
      <c r="V30" s="502"/>
      <c r="W30" s="503"/>
      <c r="X30" s="504">
        <f t="shared" si="14"/>
        <v>12089</v>
      </c>
      <c r="Y30" s="507">
        <f t="shared" si="15"/>
        <v>3.157498552403011</v>
      </c>
    </row>
    <row r="31" spans="1:25" ht="19.5" customHeight="1">
      <c r="A31" s="499" t="s">
        <v>369</v>
      </c>
      <c r="B31" s="500">
        <v>3039</v>
      </c>
      <c r="C31" s="501">
        <v>2247</v>
      </c>
      <c r="D31" s="502">
        <v>0</v>
      </c>
      <c r="E31" s="503">
        <v>0</v>
      </c>
      <c r="F31" s="504">
        <f t="shared" si="8"/>
        <v>5286</v>
      </c>
      <c r="G31" s="505">
        <f t="shared" si="9"/>
        <v>0.005612352696976485</v>
      </c>
      <c r="H31" s="500">
        <v>2524</v>
      </c>
      <c r="I31" s="501">
        <v>2019</v>
      </c>
      <c r="J31" s="502"/>
      <c r="K31" s="503"/>
      <c r="L31" s="504">
        <f t="shared" si="10"/>
        <v>4543</v>
      </c>
      <c r="M31" s="506">
        <f t="shared" si="11"/>
        <v>0.16354831609068898</v>
      </c>
      <c r="N31" s="500">
        <v>24319</v>
      </c>
      <c r="O31" s="501">
        <v>22192</v>
      </c>
      <c r="P31" s="502">
        <v>0</v>
      </c>
      <c r="Q31" s="503"/>
      <c r="R31" s="504">
        <f t="shared" si="12"/>
        <v>46511</v>
      </c>
      <c r="S31" s="505">
        <f t="shared" si="13"/>
        <v>0.005333624147782362</v>
      </c>
      <c r="T31" s="500">
        <v>20660</v>
      </c>
      <c r="U31" s="501">
        <v>22266</v>
      </c>
      <c r="V31" s="502"/>
      <c r="W31" s="503"/>
      <c r="X31" s="504">
        <f t="shared" si="14"/>
        <v>42926</v>
      </c>
      <c r="Y31" s="507">
        <f t="shared" si="15"/>
        <v>0.0835158179192097</v>
      </c>
    </row>
    <row r="32" spans="1:25" ht="19.5" customHeight="1">
      <c r="A32" s="499" t="s">
        <v>370</v>
      </c>
      <c r="B32" s="500">
        <v>1122</v>
      </c>
      <c r="C32" s="501">
        <v>825</v>
      </c>
      <c r="D32" s="502">
        <v>0</v>
      </c>
      <c r="E32" s="503">
        <v>0</v>
      </c>
      <c r="F32" s="504">
        <f t="shared" si="8"/>
        <v>1947</v>
      </c>
      <c r="G32" s="505">
        <f t="shared" si="9"/>
        <v>0.0020672059593290232</v>
      </c>
      <c r="H32" s="500">
        <v>749</v>
      </c>
      <c r="I32" s="501">
        <v>456</v>
      </c>
      <c r="J32" s="502"/>
      <c r="K32" s="503"/>
      <c r="L32" s="504">
        <f t="shared" si="10"/>
        <v>1205</v>
      </c>
      <c r="M32" s="506">
        <f t="shared" si="11"/>
        <v>0.6157676348547718</v>
      </c>
      <c r="N32" s="500">
        <v>6977</v>
      </c>
      <c r="O32" s="501">
        <v>7099</v>
      </c>
      <c r="P32" s="502"/>
      <c r="Q32" s="503"/>
      <c r="R32" s="504">
        <f t="shared" si="12"/>
        <v>14076</v>
      </c>
      <c r="S32" s="505">
        <f t="shared" si="13"/>
        <v>0.0016141578014702872</v>
      </c>
      <c r="T32" s="500">
        <v>3078</v>
      </c>
      <c r="U32" s="501">
        <v>1816</v>
      </c>
      <c r="V32" s="502"/>
      <c r="W32" s="503"/>
      <c r="X32" s="504">
        <f t="shared" si="14"/>
        <v>4894</v>
      </c>
      <c r="Y32" s="507">
        <f t="shared" si="15"/>
        <v>1.8761749080506744</v>
      </c>
    </row>
    <row r="33" spans="1:25" ht="19.5" customHeight="1">
      <c r="A33" s="499" t="s">
        <v>371</v>
      </c>
      <c r="B33" s="500">
        <v>848</v>
      </c>
      <c r="C33" s="501">
        <v>1060</v>
      </c>
      <c r="D33" s="502">
        <v>0</v>
      </c>
      <c r="E33" s="503">
        <v>0</v>
      </c>
      <c r="F33" s="504">
        <f t="shared" si="8"/>
        <v>1908</v>
      </c>
      <c r="G33" s="505">
        <f t="shared" si="9"/>
        <v>0.00202579813579855</v>
      </c>
      <c r="H33" s="500">
        <v>44</v>
      </c>
      <c r="I33" s="501">
        <v>25</v>
      </c>
      <c r="J33" s="502"/>
      <c r="K33" s="503"/>
      <c r="L33" s="504">
        <f t="shared" si="10"/>
        <v>69</v>
      </c>
      <c r="M33" s="506">
        <f t="shared" si="11"/>
        <v>26.652173913043477</v>
      </c>
      <c r="N33" s="500">
        <v>4439</v>
      </c>
      <c r="O33" s="501">
        <v>5576</v>
      </c>
      <c r="P33" s="502"/>
      <c r="Q33" s="503"/>
      <c r="R33" s="504">
        <f t="shared" si="12"/>
        <v>10015</v>
      </c>
      <c r="S33" s="505">
        <f t="shared" si="13"/>
        <v>0.0011484647898355304</v>
      </c>
      <c r="T33" s="500">
        <v>202</v>
      </c>
      <c r="U33" s="501">
        <v>243</v>
      </c>
      <c r="V33" s="502"/>
      <c r="W33" s="503"/>
      <c r="X33" s="504">
        <f t="shared" si="14"/>
        <v>445</v>
      </c>
      <c r="Y33" s="507" t="str">
        <f t="shared" si="15"/>
        <v>  *  </v>
      </c>
    </row>
    <row r="34" spans="1:25" ht="19.5" customHeight="1">
      <c r="A34" s="349" t="s">
        <v>372</v>
      </c>
      <c r="B34" s="350">
        <v>730</v>
      </c>
      <c r="C34" s="351">
        <v>740</v>
      </c>
      <c r="D34" s="352">
        <v>0</v>
      </c>
      <c r="E34" s="369">
        <v>0</v>
      </c>
      <c r="F34" s="370">
        <f t="shared" si="8"/>
        <v>1470</v>
      </c>
      <c r="G34" s="353">
        <f t="shared" si="9"/>
        <v>0.001560756425379386</v>
      </c>
      <c r="H34" s="350">
        <v>521</v>
      </c>
      <c r="I34" s="351">
        <v>448</v>
      </c>
      <c r="J34" s="352"/>
      <c r="K34" s="369"/>
      <c r="L34" s="370">
        <f t="shared" si="10"/>
        <v>969</v>
      </c>
      <c r="M34" s="371">
        <f t="shared" si="11"/>
        <v>0.5170278637770898</v>
      </c>
      <c r="N34" s="350">
        <v>6572</v>
      </c>
      <c r="O34" s="351">
        <v>5818</v>
      </c>
      <c r="P34" s="352">
        <v>17</v>
      </c>
      <c r="Q34" s="369">
        <v>27</v>
      </c>
      <c r="R34" s="370">
        <f t="shared" si="12"/>
        <v>12434</v>
      </c>
      <c r="S34" s="353">
        <f t="shared" si="13"/>
        <v>0.0014258623261922101</v>
      </c>
      <c r="T34" s="350">
        <v>1597</v>
      </c>
      <c r="U34" s="351">
        <v>1342</v>
      </c>
      <c r="V34" s="352"/>
      <c r="W34" s="369"/>
      <c r="X34" s="370">
        <f t="shared" si="14"/>
        <v>2939</v>
      </c>
      <c r="Y34" s="355">
        <f t="shared" si="15"/>
        <v>3.2306907111262335</v>
      </c>
    </row>
    <row r="35" spans="1:25" ht="19.5" customHeight="1">
      <c r="A35" s="349" t="s">
        <v>373</v>
      </c>
      <c r="B35" s="350">
        <v>523</v>
      </c>
      <c r="C35" s="351">
        <v>547</v>
      </c>
      <c r="D35" s="352">
        <v>0</v>
      </c>
      <c r="E35" s="369">
        <v>0</v>
      </c>
      <c r="F35" s="352">
        <f t="shared" si="8"/>
        <v>1070</v>
      </c>
      <c r="G35" s="353">
        <f t="shared" si="9"/>
        <v>0.0011360607994258115</v>
      </c>
      <c r="H35" s="350">
        <v>356</v>
      </c>
      <c r="I35" s="351">
        <v>249</v>
      </c>
      <c r="J35" s="352"/>
      <c r="K35" s="369"/>
      <c r="L35" s="370">
        <f t="shared" si="10"/>
        <v>605</v>
      </c>
      <c r="M35" s="371">
        <f t="shared" si="11"/>
        <v>0.7685950413223142</v>
      </c>
      <c r="N35" s="350">
        <v>4054</v>
      </c>
      <c r="O35" s="351">
        <v>3647</v>
      </c>
      <c r="P35" s="352"/>
      <c r="Q35" s="369"/>
      <c r="R35" s="370">
        <f t="shared" si="12"/>
        <v>7701</v>
      </c>
      <c r="S35" s="353">
        <f t="shared" si="13"/>
        <v>0.0008831080725435267</v>
      </c>
      <c r="T35" s="350">
        <v>1527</v>
      </c>
      <c r="U35" s="351">
        <v>1243</v>
      </c>
      <c r="V35" s="352"/>
      <c r="W35" s="369"/>
      <c r="X35" s="370">
        <f t="shared" si="14"/>
        <v>2770</v>
      </c>
      <c r="Y35" s="355">
        <f t="shared" si="15"/>
        <v>1.78014440433213</v>
      </c>
    </row>
    <row r="36" spans="1:25" ht="19.5" customHeight="1">
      <c r="A36" s="349" t="s">
        <v>374</v>
      </c>
      <c r="B36" s="350">
        <v>528</v>
      </c>
      <c r="C36" s="351">
        <v>413</v>
      </c>
      <c r="D36" s="352">
        <v>0</v>
      </c>
      <c r="E36" s="369">
        <v>0</v>
      </c>
      <c r="F36" s="370">
        <f t="shared" si="8"/>
        <v>941</v>
      </c>
      <c r="G36" s="353">
        <f t="shared" si="9"/>
        <v>0.0009990964600557837</v>
      </c>
      <c r="H36" s="350">
        <v>833</v>
      </c>
      <c r="I36" s="351">
        <v>663</v>
      </c>
      <c r="J36" s="352"/>
      <c r="K36" s="369"/>
      <c r="L36" s="370">
        <f t="shared" si="10"/>
        <v>1496</v>
      </c>
      <c r="M36" s="371">
        <f t="shared" si="11"/>
        <v>-0.3709893048128342</v>
      </c>
      <c r="N36" s="350">
        <v>5019</v>
      </c>
      <c r="O36" s="351">
        <v>3733</v>
      </c>
      <c r="P36" s="352"/>
      <c r="Q36" s="369"/>
      <c r="R36" s="370">
        <f t="shared" si="12"/>
        <v>8752</v>
      </c>
      <c r="S36" s="353">
        <f t="shared" si="13"/>
        <v>0.0010036309376575698</v>
      </c>
      <c r="T36" s="350">
        <v>5072</v>
      </c>
      <c r="U36" s="351">
        <v>5385</v>
      </c>
      <c r="V36" s="352"/>
      <c r="W36" s="369"/>
      <c r="X36" s="370">
        <f t="shared" si="14"/>
        <v>10457</v>
      </c>
      <c r="Y36" s="355">
        <f t="shared" si="15"/>
        <v>-0.16304867552835423</v>
      </c>
    </row>
    <row r="37" spans="1:25" ht="19.5" customHeight="1" thickBot="1">
      <c r="A37" s="356" t="s">
        <v>51</v>
      </c>
      <c r="B37" s="357">
        <v>1776</v>
      </c>
      <c r="C37" s="358">
        <v>1918</v>
      </c>
      <c r="D37" s="359">
        <v>0</v>
      </c>
      <c r="E37" s="372">
        <v>0</v>
      </c>
      <c r="F37" s="373">
        <f t="shared" si="8"/>
        <v>3694</v>
      </c>
      <c r="G37" s="360">
        <f t="shared" si="9"/>
        <v>0.003922064105681259</v>
      </c>
      <c r="H37" s="357">
        <v>1389</v>
      </c>
      <c r="I37" s="358">
        <v>1258</v>
      </c>
      <c r="J37" s="359">
        <v>0</v>
      </c>
      <c r="K37" s="372">
        <v>0</v>
      </c>
      <c r="L37" s="373">
        <f t="shared" si="10"/>
        <v>2647</v>
      </c>
      <c r="M37" s="374">
        <f t="shared" si="11"/>
        <v>0.3955421231582925</v>
      </c>
      <c r="N37" s="357">
        <v>16239</v>
      </c>
      <c r="O37" s="358">
        <v>15037</v>
      </c>
      <c r="P37" s="359">
        <v>0</v>
      </c>
      <c r="Q37" s="372">
        <v>0</v>
      </c>
      <c r="R37" s="373">
        <f t="shared" si="12"/>
        <v>31276</v>
      </c>
      <c r="S37" s="360">
        <f t="shared" si="13"/>
        <v>0.003586558638731508</v>
      </c>
      <c r="T37" s="357">
        <v>4178</v>
      </c>
      <c r="U37" s="358">
        <v>3667</v>
      </c>
      <c r="V37" s="359">
        <v>0</v>
      </c>
      <c r="W37" s="372">
        <v>0</v>
      </c>
      <c r="X37" s="373">
        <f t="shared" si="14"/>
        <v>7845</v>
      </c>
      <c r="Y37" s="362">
        <f t="shared" si="15"/>
        <v>2.9867431485022307</v>
      </c>
    </row>
    <row r="38" spans="1:25" s="174" customFormat="1" ht="19.5" customHeight="1">
      <c r="A38" s="183" t="s">
        <v>53</v>
      </c>
      <c r="B38" s="180">
        <f>SUM(B39:B47)</f>
        <v>142084</v>
      </c>
      <c r="C38" s="179">
        <f>SUM(C39:C47)</f>
        <v>136692</v>
      </c>
      <c r="D38" s="178">
        <f>SUM(D39:D47)</f>
        <v>71</v>
      </c>
      <c r="E38" s="177">
        <f>SUM(E39:E47)</f>
        <v>65</v>
      </c>
      <c r="F38" s="176">
        <f t="shared" si="0"/>
        <v>278912</v>
      </c>
      <c r="G38" s="181">
        <f t="shared" si="1"/>
        <v>0.2961317660649084</v>
      </c>
      <c r="H38" s="180">
        <f>SUM(H39:H47)</f>
        <v>123016</v>
      </c>
      <c r="I38" s="179">
        <f>SUM(I39:I47)</f>
        <v>117426</v>
      </c>
      <c r="J38" s="178">
        <f>SUM(J39:J47)</f>
        <v>1615</v>
      </c>
      <c r="K38" s="177">
        <f>SUM(K39:K47)</f>
        <v>1508</v>
      </c>
      <c r="L38" s="176">
        <f t="shared" si="2"/>
        <v>243565</v>
      </c>
      <c r="M38" s="182">
        <f t="shared" si="3"/>
        <v>0.1451234783322728</v>
      </c>
      <c r="N38" s="180">
        <f>SUM(N39:N47)</f>
        <v>1293515</v>
      </c>
      <c r="O38" s="179">
        <f>SUM(O39:O47)</f>
        <v>1238889</v>
      </c>
      <c r="P38" s="178">
        <f>SUM(P39:P47)</f>
        <v>5565</v>
      </c>
      <c r="Q38" s="177">
        <f>SUM(Q39:Q47)</f>
        <v>5818</v>
      </c>
      <c r="R38" s="176">
        <f t="shared" si="4"/>
        <v>2543787</v>
      </c>
      <c r="S38" s="181">
        <f t="shared" si="5"/>
        <v>0.2917074191054772</v>
      </c>
      <c r="T38" s="180">
        <f>SUM(T39:T47)</f>
        <v>1155411</v>
      </c>
      <c r="U38" s="179">
        <f>SUM(U39:U47)</f>
        <v>1125348</v>
      </c>
      <c r="V38" s="178">
        <f>SUM(V39:V47)</f>
        <v>27449</v>
      </c>
      <c r="W38" s="177">
        <f>SUM(W39:W47)</f>
        <v>28380</v>
      </c>
      <c r="X38" s="176">
        <f t="shared" si="6"/>
        <v>2336588</v>
      </c>
      <c r="Y38" s="175">
        <f t="shared" si="7"/>
        <v>0.08867588124222148</v>
      </c>
    </row>
    <row r="39" spans="1:25" s="137" customFormat="1" ht="19.5" customHeight="1">
      <c r="A39" s="342" t="s">
        <v>375</v>
      </c>
      <c r="B39" s="343">
        <v>79205</v>
      </c>
      <c r="C39" s="344">
        <v>73708</v>
      </c>
      <c r="D39" s="345">
        <v>0</v>
      </c>
      <c r="E39" s="366">
        <v>0</v>
      </c>
      <c r="F39" s="367">
        <f t="shared" si="0"/>
        <v>152913</v>
      </c>
      <c r="G39" s="346">
        <f t="shared" si="1"/>
        <v>0.1623537056285973</v>
      </c>
      <c r="H39" s="343">
        <v>67432</v>
      </c>
      <c r="I39" s="344">
        <v>61618</v>
      </c>
      <c r="J39" s="345">
        <v>1602</v>
      </c>
      <c r="K39" s="366">
        <v>1487</v>
      </c>
      <c r="L39" s="367">
        <f t="shared" si="2"/>
        <v>132139</v>
      </c>
      <c r="M39" s="368">
        <f t="shared" si="3"/>
        <v>0.15721323757558325</v>
      </c>
      <c r="N39" s="343">
        <v>749652</v>
      </c>
      <c r="O39" s="344">
        <v>697357</v>
      </c>
      <c r="P39" s="345">
        <v>4811</v>
      </c>
      <c r="Q39" s="366">
        <v>5093</v>
      </c>
      <c r="R39" s="367">
        <f t="shared" si="4"/>
        <v>1456913</v>
      </c>
      <c r="S39" s="346">
        <f t="shared" si="5"/>
        <v>0.167070722152137</v>
      </c>
      <c r="T39" s="363">
        <v>671291</v>
      </c>
      <c r="U39" s="344">
        <v>631698</v>
      </c>
      <c r="V39" s="345">
        <v>22504</v>
      </c>
      <c r="W39" s="366">
        <v>22666</v>
      </c>
      <c r="X39" s="367">
        <f t="shared" si="6"/>
        <v>1348159</v>
      </c>
      <c r="Y39" s="348">
        <f t="shared" si="7"/>
        <v>0.08066852648686096</v>
      </c>
    </row>
    <row r="40" spans="1:25" s="137" customFormat="1" ht="19.5" customHeight="1">
      <c r="A40" s="349" t="s">
        <v>376</v>
      </c>
      <c r="B40" s="350">
        <v>41542</v>
      </c>
      <c r="C40" s="351">
        <v>40994</v>
      </c>
      <c r="D40" s="352">
        <v>8</v>
      </c>
      <c r="E40" s="369">
        <v>0</v>
      </c>
      <c r="F40" s="370">
        <f t="shared" si="0"/>
        <v>82544</v>
      </c>
      <c r="G40" s="353">
        <f t="shared" si="1"/>
        <v>0.08764018937177961</v>
      </c>
      <c r="H40" s="350">
        <v>36743</v>
      </c>
      <c r="I40" s="351">
        <v>36459</v>
      </c>
      <c r="J40" s="352"/>
      <c r="K40" s="369">
        <v>4</v>
      </c>
      <c r="L40" s="370">
        <f t="shared" si="2"/>
        <v>73206</v>
      </c>
      <c r="M40" s="371">
        <f t="shared" si="3"/>
        <v>0.1275578504494168</v>
      </c>
      <c r="N40" s="350">
        <v>349790</v>
      </c>
      <c r="O40" s="351">
        <v>346920</v>
      </c>
      <c r="P40" s="352">
        <v>415</v>
      </c>
      <c r="Q40" s="369">
        <v>402</v>
      </c>
      <c r="R40" s="370">
        <f t="shared" si="4"/>
        <v>697527</v>
      </c>
      <c r="S40" s="353">
        <f t="shared" si="5"/>
        <v>0.07998853714025043</v>
      </c>
      <c r="T40" s="364">
        <v>330973</v>
      </c>
      <c r="U40" s="351">
        <v>334704</v>
      </c>
      <c r="V40" s="352">
        <v>4068</v>
      </c>
      <c r="W40" s="369">
        <v>4783</v>
      </c>
      <c r="X40" s="370">
        <f t="shared" si="6"/>
        <v>674528</v>
      </c>
      <c r="Y40" s="355">
        <f t="shared" si="7"/>
        <v>0.03409643484036251</v>
      </c>
    </row>
    <row r="41" spans="1:25" s="137" customFormat="1" ht="19.5" customHeight="1">
      <c r="A41" s="349" t="s">
        <v>377</v>
      </c>
      <c r="B41" s="350">
        <v>7235</v>
      </c>
      <c r="C41" s="351">
        <v>7655</v>
      </c>
      <c r="D41" s="352">
        <v>30</v>
      </c>
      <c r="E41" s="369">
        <v>28</v>
      </c>
      <c r="F41" s="370">
        <f t="shared" si="0"/>
        <v>14948</v>
      </c>
      <c r="G41" s="353">
        <f t="shared" si="1"/>
        <v>0.015870875541885075</v>
      </c>
      <c r="H41" s="350">
        <v>6306</v>
      </c>
      <c r="I41" s="351">
        <v>6874</v>
      </c>
      <c r="J41" s="352"/>
      <c r="K41" s="369"/>
      <c r="L41" s="370">
        <f t="shared" si="2"/>
        <v>13180</v>
      </c>
      <c r="M41" s="371">
        <f t="shared" si="3"/>
        <v>0.1341426403641881</v>
      </c>
      <c r="N41" s="350">
        <v>60903</v>
      </c>
      <c r="O41" s="351">
        <v>66779</v>
      </c>
      <c r="P41" s="352">
        <v>146</v>
      </c>
      <c r="Q41" s="369">
        <v>147</v>
      </c>
      <c r="R41" s="370">
        <f t="shared" si="4"/>
        <v>127975</v>
      </c>
      <c r="S41" s="353">
        <f t="shared" si="5"/>
        <v>0.014675464950494458</v>
      </c>
      <c r="T41" s="364">
        <v>43705</v>
      </c>
      <c r="U41" s="351">
        <v>52076</v>
      </c>
      <c r="V41" s="352">
        <v>182</v>
      </c>
      <c r="W41" s="369">
        <v>257</v>
      </c>
      <c r="X41" s="370">
        <f t="shared" si="6"/>
        <v>96220</v>
      </c>
      <c r="Y41" s="355">
        <f t="shared" si="7"/>
        <v>0.3300249428393265</v>
      </c>
    </row>
    <row r="42" spans="1:25" s="137" customFormat="1" ht="19.5" customHeight="1">
      <c r="A42" s="349" t="s">
        <v>378</v>
      </c>
      <c r="B42" s="350">
        <v>5576</v>
      </c>
      <c r="C42" s="351">
        <v>5977</v>
      </c>
      <c r="D42" s="352">
        <v>0</v>
      </c>
      <c r="E42" s="369">
        <v>0</v>
      </c>
      <c r="F42" s="370">
        <f>SUM(B42:E42)</f>
        <v>11553</v>
      </c>
      <c r="G42" s="353">
        <f>F42/$F$9</f>
        <v>0.012266271416604113</v>
      </c>
      <c r="H42" s="350">
        <v>4855</v>
      </c>
      <c r="I42" s="351">
        <v>5166</v>
      </c>
      <c r="J42" s="352"/>
      <c r="K42" s="369"/>
      <c r="L42" s="370">
        <f>SUM(H42:K42)</f>
        <v>10021</v>
      </c>
      <c r="M42" s="371">
        <f>IF(ISERROR(F42/L42-1),"         /0",(F42/L42-1))</f>
        <v>0.1528789541961879</v>
      </c>
      <c r="N42" s="350">
        <v>55025</v>
      </c>
      <c r="O42" s="351">
        <v>53718</v>
      </c>
      <c r="P42" s="352">
        <v>128</v>
      </c>
      <c r="Q42" s="369">
        <v>35</v>
      </c>
      <c r="R42" s="370">
        <f>SUM(N42:Q42)</f>
        <v>108906</v>
      </c>
      <c r="S42" s="353">
        <f>R42/$R$9</f>
        <v>0.012488737533882004</v>
      </c>
      <c r="T42" s="364">
        <v>47141</v>
      </c>
      <c r="U42" s="351">
        <v>49480</v>
      </c>
      <c r="V42" s="352">
        <v>489</v>
      </c>
      <c r="W42" s="369">
        <v>362</v>
      </c>
      <c r="X42" s="370">
        <f>SUM(T42:W42)</f>
        <v>97472</v>
      </c>
      <c r="Y42" s="355">
        <f>IF(ISERROR(R42/X42-1),"         /0",IF(R42/X42&gt;5,"  *  ",(R42/X42-1)))</f>
        <v>0.1173054826001314</v>
      </c>
    </row>
    <row r="43" spans="1:25" s="137" customFormat="1" ht="19.5" customHeight="1">
      <c r="A43" s="349" t="s">
        <v>379</v>
      </c>
      <c r="B43" s="350">
        <v>3669</v>
      </c>
      <c r="C43" s="351">
        <v>3745</v>
      </c>
      <c r="D43" s="352">
        <v>0</v>
      </c>
      <c r="E43" s="369">
        <v>0</v>
      </c>
      <c r="F43" s="370">
        <f>SUM(B43:E43)</f>
        <v>7414</v>
      </c>
      <c r="G43" s="353">
        <f>F43/$F$9</f>
        <v>0.007871733427049502</v>
      </c>
      <c r="H43" s="350">
        <v>2690</v>
      </c>
      <c r="I43" s="351">
        <v>2715</v>
      </c>
      <c r="J43" s="352">
        <v>8</v>
      </c>
      <c r="K43" s="369">
        <v>7</v>
      </c>
      <c r="L43" s="370">
        <f>SUM(H43:K43)</f>
        <v>5420</v>
      </c>
      <c r="M43" s="371">
        <f>IF(ISERROR(F43/L43-1),"         /0",(F43/L43-1))</f>
        <v>0.3678966789667897</v>
      </c>
      <c r="N43" s="350">
        <v>30180</v>
      </c>
      <c r="O43" s="351">
        <v>30365</v>
      </c>
      <c r="P43" s="352"/>
      <c r="Q43" s="369">
        <v>70</v>
      </c>
      <c r="R43" s="370">
        <f>SUM(N43:Q43)</f>
        <v>60615</v>
      </c>
      <c r="S43" s="353">
        <f>R43/$R$9</f>
        <v>0.006950992834336563</v>
      </c>
      <c r="T43" s="364">
        <v>21039</v>
      </c>
      <c r="U43" s="351">
        <v>20714</v>
      </c>
      <c r="V43" s="352">
        <v>118</v>
      </c>
      <c r="W43" s="369">
        <v>117</v>
      </c>
      <c r="X43" s="370">
        <f>SUM(T43:W43)</f>
        <v>41988</v>
      </c>
      <c r="Y43" s="355">
        <f>IF(ISERROR(R43/X43-1),"         /0",IF(R43/X43&gt;5,"  *  ",(R43/X43-1)))</f>
        <v>0.443626750500143</v>
      </c>
    </row>
    <row r="44" spans="1:25" s="137" customFormat="1" ht="19.5" customHeight="1">
      <c r="A44" s="349" t="s">
        <v>380</v>
      </c>
      <c r="B44" s="350">
        <v>2946</v>
      </c>
      <c r="C44" s="351">
        <v>2879</v>
      </c>
      <c r="D44" s="352">
        <v>3</v>
      </c>
      <c r="E44" s="369">
        <v>2</v>
      </c>
      <c r="F44" s="370">
        <f>SUM(B44:E44)</f>
        <v>5830</v>
      </c>
      <c r="G44" s="353">
        <f>F44/$F$9</f>
        <v>0.006189938748273347</v>
      </c>
      <c r="H44" s="350">
        <v>2667</v>
      </c>
      <c r="I44" s="351">
        <v>2521</v>
      </c>
      <c r="J44" s="352"/>
      <c r="K44" s="369">
        <v>0</v>
      </c>
      <c r="L44" s="370">
        <f>SUM(H44:K44)</f>
        <v>5188</v>
      </c>
      <c r="M44" s="371">
        <f>IF(ISERROR(F44/L44-1),"         /0",(F44/L44-1))</f>
        <v>0.12374710871241335</v>
      </c>
      <c r="N44" s="350">
        <v>27399</v>
      </c>
      <c r="O44" s="351">
        <v>26026</v>
      </c>
      <c r="P44" s="352">
        <v>20</v>
      </c>
      <c r="Q44" s="369">
        <v>9</v>
      </c>
      <c r="R44" s="370">
        <f>SUM(N44:Q44)</f>
        <v>53454</v>
      </c>
      <c r="S44" s="353">
        <f>R44/$R$9</f>
        <v>0.006129808974125656</v>
      </c>
      <c r="T44" s="364">
        <v>22826</v>
      </c>
      <c r="U44" s="351">
        <v>21587</v>
      </c>
      <c r="V44" s="352">
        <v>3</v>
      </c>
      <c r="W44" s="369">
        <v>127</v>
      </c>
      <c r="X44" s="370">
        <f>SUM(T44:W44)</f>
        <v>44543</v>
      </c>
      <c r="Y44" s="355">
        <f>IF(ISERROR(R44/X44-1),"         /0",IF(R44/X44&gt;5,"  *  ",(R44/X44-1)))</f>
        <v>0.200053880519947</v>
      </c>
    </row>
    <row r="45" spans="1:25" s="137" customFormat="1" ht="19.5" customHeight="1">
      <c r="A45" s="349" t="s">
        <v>381</v>
      </c>
      <c r="B45" s="350">
        <v>1206</v>
      </c>
      <c r="C45" s="351">
        <v>1176</v>
      </c>
      <c r="D45" s="352">
        <v>30</v>
      </c>
      <c r="E45" s="369">
        <v>35</v>
      </c>
      <c r="F45" s="370">
        <f t="shared" si="0"/>
        <v>2447</v>
      </c>
      <c r="G45" s="353">
        <f t="shared" si="1"/>
        <v>0.0025980754917709916</v>
      </c>
      <c r="H45" s="350">
        <v>1215</v>
      </c>
      <c r="I45" s="351">
        <v>1384</v>
      </c>
      <c r="J45" s="352">
        <v>5</v>
      </c>
      <c r="K45" s="369">
        <v>8</v>
      </c>
      <c r="L45" s="370">
        <f t="shared" si="2"/>
        <v>2612</v>
      </c>
      <c r="M45" s="371">
        <f t="shared" si="3"/>
        <v>-0.06316998468606427</v>
      </c>
      <c r="N45" s="350">
        <v>11596</v>
      </c>
      <c r="O45" s="351">
        <v>11912</v>
      </c>
      <c r="P45" s="352">
        <v>32</v>
      </c>
      <c r="Q45" s="369">
        <v>60</v>
      </c>
      <c r="R45" s="370">
        <f t="shared" si="4"/>
        <v>23600</v>
      </c>
      <c r="S45" s="353">
        <f t="shared" si="5"/>
        <v>0.002706317427870047</v>
      </c>
      <c r="T45" s="364">
        <v>9851</v>
      </c>
      <c r="U45" s="351">
        <v>10250</v>
      </c>
      <c r="V45" s="352">
        <v>42</v>
      </c>
      <c r="W45" s="369">
        <v>27</v>
      </c>
      <c r="X45" s="370">
        <f t="shared" si="6"/>
        <v>20170</v>
      </c>
      <c r="Y45" s="355">
        <f t="shared" si="7"/>
        <v>0.17005453644025792</v>
      </c>
    </row>
    <row r="46" spans="1:25" s="137" customFormat="1" ht="19.5" customHeight="1">
      <c r="A46" s="349" t="s">
        <v>382</v>
      </c>
      <c r="B46" s="350">
        <v>491</v>
      </c>
      <c r="C46" s="351">
        <v>373</v>
      </c>
      <c r="D46" s="352">
        <v>0</v>
      </c>
      <c r="E46" s="369">
        <v>0</v>
      </c>
      <c r="F46" s="370">
        <f t="shared" si="0"/>
        <v>864</v>
      </c>
      <c r="G46" s="353">
        <f t="shared" si="1"/>
        <v>0.0009173425520597207</v>
      </c>
      <c r="H46" s="350">
        <v>926</v>
      </c>
      <c r="I46" s="351">
        <v>504</v>
      </c>
      <c r="J46" s="352"/>
      <c r="K46" s="369"/>
      <c r="L46" s="370">
        <f t="shared" si="2"/>
        <v>1430</v>
      </c>
      <c r="M46" s="371">
        <f t="shared" si="3"/>
        <v>-0.3958041958041958</v>
      </c>
      <c r="N46" s="350">
        <v>7230</v>
      </c>
      <c r="O46" s="351">
        <v>3771</v>
      </c>
      <c r="P46" s="352">
        <v>7</v>
      </c>
      <c r="Q46" s="369"/>
      <c r="R46" s="370">
        <f t="shared" si="4"/>
        <v>11008</v>
      </c>
      <c r="S46" s="353">
        <f t="shared" si="5"/>
        <v>0.001262336535847181</v>
      </c>
      <c r="T46" s="364">
        <v>6827</v>
      </c>
      <c r="U46" s="351">
        <v>3169</v>
      </c>
      <c r="V46" s="352"/>
      <c r="W46" s="369">
        <v>0</v>
      </c>
      <c r="X46" s="370">
        <f t="shared" si="6"/>
        <v>9996</v>
      </c>
      <c r="Y46" s="355">
        <f t="shared" si="7"/>
        <v>0.10124049619847941</v>
      </c>
    </row>
    <row r="47" spans="1:25" s="137" customFormat="1" ht="19.5" customHeight="1" thickBot="1">
      <c r="A47" s="356" t="s">
        <v>51</v>
      </c>
      <c r="B47" s="357">
        <v>214</v>
      </c>
      <c r="C47" s="358">
        <v>185</v>
      </c>
      <c r="D47" s="359">
        <v>0</v>
      </c>
      <c r="E47" s="372">
        <v>0</v>
      </c>
      <c r="F47" s="373">
        <f>SUM(B47:E47)</f>
        <v>399</v>
      </c>
      <c r="G47" s="360">
        <f>F47/$F$9</f>
        <v>0.00042363388688869045</v>
      </c>
      <c r="H47" s="357">
        <v>182</v>
      </c>
      <c r="I47" s="358">
        <v>185</v>
      </c>
      <c r="J47" s="359"/>
      <c r="K47" s="372">
        <v>2</v>
      </c>
      <c r="L47" s="373">
        <f>SUM(H47:K47)</f>
        <v>369</v>
      </c>
      <c r="M47" s="374">
        <f>IF(ISERROR(F47/L47-1),"         /0",(F47/L47-1))</f>
        <v>0.08130081300813008</v>
      </c>
      <c r="N47" s="357">
        <v>1740</v>
      </c>
      <c r="O47" s="358">
        <v>2041</v>
      </c>
      <c r="P47" s="359">
        <v>6</v>
      </c>
      <c r="Q47" s="372">
        <v>2</v>
      </c>
      <c r="R47" s="373">
        <f>SUM(N47:Q47)</f>
        <v>3789</v>
      </c>
      <c r="S47" s="360">
        <f>R47/$R$9</f>
        <v>0.00043450155653388165</v>
      </c>
      <c r="T47" s="373">
        <v>1758</v>
      </c>
      <c r="U47" s="358">
        <v>1670</v>
      </c>
      <c r="V47" s="359">
        <v>43</v>
      </c>
      <c r="W47" s="372">
        <v>41</v>
      </c>
      <c r="X47" s="373">
        <f>SUM(T47:W47)</f>
        <v>3512</v>
      </c>
      <c r="Y47" s="362">
        <f>IF(ISERROR(R47/X47-1),"         /0",IF(R47/X47&gt;5,"  *  ",(R47/X47-1)))</f>
        <v>0.07887243735763105</v>
      </c>
    </row>
    <row r="48" spans="1:25" s="174" customFormat="1" ht="19.5" customHeight="1">
      <c r="A48" s="183" t="s">
        <v>52</v>
      </c>
      <c r="B48" s="180">
        <f>SUM(B49:B52)</f>
        <v>10646</v>
      </c>
      <c r="C48" s="179">
        <f>SUM(C49:C52)</f>
        <v>10498</v>
      </c>
      <c r="D48" s="178">
        <f>SUM(D49:D52)</f>
        <v>66</v>
      </c>
      <c r="E48" s="177">
        <f>SUM(E49:E52)</f>
        <v>75</v>
      </c>
      <c r="F48" s="176">
        <f t="shared" si="0"/>
        <v>21285</v>
      </c>
      <c r="G48" s="181">
        <f t="shared" si="1"/>
        <v>0.02259911599605458</v>
      </c>
      <c r="H48" s="180">
        <f>SUM(H49:H52)</f>
        <v>10087</v>
      </c>
      <c r="I48" s="179">
        <f>SUM(I49:I52)</f>
        <v>9854</v>
      </c>
      <c r="J48" s="178">
        <f>SUM(J49:J52)</f>
        <v>10</v>
      </c>
      <c r="K48" s="177">
        <f>SUM(K49:K52)</f>
        <v>8</v>
      </c>
      <c r="L48" s="176">
        <f t="shared" si="2"/>
        <v>19959</v>
      </c>
      <c r="M48" s="182">
        <f t="shared" si="3"/>
        <v>0.0664361941981062</v>
      </c>
      <c r="N48" s="180">
        <f>SUM(N49:N52)</f>
        <v>103372</v>
      </c>
      <c r="O48" s="179">
        <f>SUM(O49:O52)</f>
        <v>103584</v>
      </c>
      <c r="P48" s="178">
        <f>SUM(P49:P52)</f>
        <v>755</v>
      </c>
      <c r="Q48" s="177">
        <f>SUM(Q49:Q52)</f>
        <v>739</v>
      </c>
      <c r="R48" s="176">
        <f t="shared" si="4"/>
        <v>208450</v>
      </c>
      <c r="S48" s="181">
        <f t="shared" si="5"/>
        <v>0.023903892705064034</v>
      </c>
      <c r="T48" s="180">
        <f>SUM(T49:T52)</f>
        <v>95542</v>
      </c>
      <c r="U48" s="179">
        <f>SUM(U49:U52)</f>
        <v>95854</v>
      </c>
      <c r="V48" s="178">
        <f>SUM(V49:V52)</f>
        <v>437</v>
      </c>
      <c r="W48" s="177">
        <f>SUM(W49:W52)</f>
        <v>569</v>
      </c>
      <c r="X48" s="176">
        <f t="shared" si="6"/>
        <v>192402</v>
      </c>
      <c r="Y48" s="175">
        <f t="shared" si="7"/>
        <v>0.08340869637529758</v>
      </c>
    </row>
    <row r="49" spans="1:25" ht="19.5" customHeight="1">
      <c r="A49" s="509" t="s">
        <v>383</v>
      </c>
      <c r="B49" s="510">
        <v>7801</v>
      </c>
      <c r="C49" s="511">
        <v>7561</v>
      </c>
      <c r="D49" s="512">
        <v>27</v>
      </c>
      <c r="E49" s="513">
        <v>28</v>
      </c>
      <c r="F49" s="514">
        <f t="shared" si="0"/>
        <v>15417</v>
      </c>
      <c r="G49" s="515">
        <f t="shared" si="1"/>
        <v>0.016368831163315643</v>
      </c>
      <c r="H49" s="510">
        <v>7467</v>
      </c>
      <c r="I49" s="511">
        <v>7240</v>
      </c>
      <c r="J49" s="512">
        <v>8</v>
      </c>
      <c r="K49" s="513">
        <v>8</v>
      </c>
      <c r="L49" s="514">
        <f t="shared" si="2"/>
        <v>14723</v>
      </c>
      <c r="M49" s="516">
        <f t="shared" si="3"/>
        <v>0.04713713237791217</v>
      </c>
      <c r="N49" s="510">
        <v>72420</v>
      </c>
      <c r="O49" s="511">
        <v>71377</v>
      </c>
      <c r="P49" s="512">
        <v>115</v>
      </c>
      <c r="Q49" s="513">
        <v>77</v>
      </c>
      <c r="R49" s="514">
        <f t="shared" si="4"/>
        <v>143989</v>
      </c>
      <c r="S49" s="515">
        <f t="shared" si="5"/>
        <v>0.01651186186955848</v>
      </c>
      <c r="T49" s="517">
        <v>70572</v>
      </c>
      <c r="U49" s="511">
        <v>70177</v>
      </c>
      <c r="V49" s="512">
        <v>234</v>
      </c>
      <c r="W49" s="513">
        <v>262</v>
      </c>
      <c r="X49" s="514">
        <f t="shared" si="6"/>
        <v>141245</v>
      </c>
      <c r="Y49" s="518">
        <f t="shared" si="7"/>
        <v>0.01942723636234911</v>
      </c>
    </row>
    <row r="50" spans="1:25" ht="19.5" customHeight="1">
      <c r="A50" s="499" t="s">
        <v>384</v>
      </c>
      <c r="B50" s="500">
        <v>2623</v>
      </c>
      <c r="C50" s="501">
        <v>2638</v>
      </c>
      <c r="D50" s="502">
        <v>28</v>
      </c>
      <c r="E50" s="503">
        <v>39</v>
      </c>
      <c r="F50" s="504">
        <f>SUM(B50:E50)</f>
        <v>5328</v>
      </c>
      <c r="G50" s="505">
        <f>F50/$F$9</f>
        <v>0.005656945737701611</v>
      </c>
      <c r="H50" s="500">
        <v>2569</v>
      </c>
      <c r="I50" s="501">
        <v>2509</v>
      </c>
      <c r="J50" s="502"/>
      <c r="K50" s="503"/>
      <c r="L50" s="504">
        <f>SUM(H50:K50)</f>
        <v>5078</v>
      </c>
      <c r="M50" s="506">
        <f>IF(ISERROR(F50/L50-1),"         /0",(F50/L50-1))</f>
        <v>0.04923198109491933</v>
      </c>
      <c r="N50" s="500">
        <v>27731</v>
      </c>
      <c r="O50" s="501">
        <v>27970</v>
      </c>
      <c r="P50" s="502">
        <v>571</v>
      </c>
      <c r="Q50" s="503">
        <v>606</v>
      </c>
      <c r="R50" s="504">
        <f>SUM(N50:Q50)</f>
        <v>56878</v>
      </c>
      <c r="S50" s="505">
        <f>R50/$R$9</f>
        <v>0.006522454350101378</v>
      </c>
      <c r="T50" s="508">
        <v>24444</v>
      </c>
      <c r="U50" s="501">
        <v>24413</v>
      </c>
      <c r="V50" s="502">
        <v>198</v>
      </c>
      <c r="W50" s="503">
        <v>296</v>
      </c>
      <c r="X50" s="504">
        <f>SUM(T50:W50)</f>
        <v>49351</v>
      </c>
      <c r="Y50" s="507">
        <f>IF(ISERROR(R50/X50-1),"         /0",IF(R50/X50&gt;5,"  *  ",(R50/X50-1)))</f>
        <v>0.1525197057810379</v>
      </c>
    </row>
    <row r="51" spans="1:25" ht="19.5" customHeight="1">
      <c r="A51" s="349" t="s">
        <v>385</v>
      </c>
      <c r="B51" s="350">
        <v>151</v>
      </c>
      <c r="C51" s="351">
        <v>140</v>
      </c>
      <c r="D51" s="352">
        <v>5</v>
      </c>
      <c r="E51" s="369">
        <v>5</v>
      </c>
      <c r="F51" s="370">
        <f t="shared" si="0"/>
        <v>301</v>
      </c>
      <c r="G51" s="353">
        <f t="shared" si="1"/>
        <v>0.00031958345853006474</v>
      </c>
      <c r="H51" s="350"/>
      <c r="I51" s="351">
        <v>9</v>
      </c>
      <c r="J51" s="352"/>
      <c r="K51" s="369"/>
      <c r="L51" s="370">
        <f t="shared" si="2"/>
        <v>9</v>
      </c>
      <c r="M51" s="371">
        <f t="shared" si="3"/>
        <v>32.44444444444444</v>
      </c>
      <c r="N51" s="350">
        <v>2708</v>
      </c>
      <c r="O51" s="351">
        <v>2848</v>
      </c>
      <c r="P51" s="352">
        <v>14</v>
      </c>
      <c r="Q51" s="369">
        <v>13</v>
      </c>
      <c r="R51" s="370">
        <f t="shared" si="4"/>
        <v>5583</v>
      </c>
      <c r="S51" s="353">
        <f t="shared" si="5"/>
        <v>0.0006402275508389183</v>
      </c>
      <c r="T51" s="364">
        <v>86</v>
      </c>
      <c r="U51" s="351">
        <v>70</v>
      </c>
      <c r="V51" s="352">
        <v>0</v>
      </c>
      <c r="W51" s="369">
        <v>0</v>
      </c>
      <c r="X51" s="370">
        <f t="shared" si="6"/>
        <v>156</v>
      </c>
      <c r="Y51" s="355" t="str">
        <f t="shared" si="7"/>
        <v>  *  </v>
      </c>
    </row>
    <row r="52" spans="1:25" ht="19.5" customHeight="1" thickBot="1">
      <c r="A52" s="356" t="s">
        <v>51</v>
      </c>
      <c r="B52" s="357">
        <v>71</v>
      </c>
      <c r="C52" s="358">
        <v>159</v>
      </c>
      <c r="D52" s="359">
        <v>6</v>
      </c>
      <c r="E52" s="372">
        <v>3</v>
      </c>
      <c r="F52" s="373">
        <f t="shared" si="0"/>
        <v>239</v>
      </c>
      <c r="G52" s="360">
        <f t="shared" si="1"/>
        <v>0.00025375563650726073</v>
      </c>
      <c r="H52" s="357">
        <v>51</v>
      </c>
      <c r="I52" s="358">
        <v>96</v>
      </c>
      <c r="J52" s="359">
        <v>2</v>
      </c>
      <c r="K52" s="372"/>
      <c r="L52" s="373">
        <f t="shared" si="2"/>
        <v>149</v>
      </c>
      <c r="M52" s="374">
        <f t="shared" si="3"/>
        <v>0.6040268456375839</v>
      </c>
      <c r="N52" s="357">
        <v>513</v>
      </c>
      <c r="O52" s="358">
        <v>1389</v>
      </c>
      <c r="P52" s="359">
        <v>55</v>
      </c>
      <c r="Q52" s="372">
        <v>43</v>
      </c>
      <c r="R52" s="373">
        <f t="shared" si="4"/>
        <v>2000</v>
      </c>
      <c r="S52" s="360">
        <f t="shared" si="5"/>
        <v>0.0002293489345652582</v>
      </c>
      <c r="T52" s="365">
        <v>440</v>
      </c>
      <c r="U52" s="358">
        <v>1194</v>
      </c>
      <c r="V52" s="359">
        <v>5</v>
      </c>
      <c r="W52" s="372">
        <v>11</v>
      </c>
      <c r="X52" s="373">
        <f t="shared" si="6"/>
        <v>1650</v>
      </c>
      <c r="Y52" s="362">
        <f t="shared" si="7"/>
        <v>0.21212121212121215</v>
      </c>
    </row>
    <row r="53" spans="1:25" s="137" customFormat="1" ht="19.5" customHeight="1" thickBot="1">
      <c r="A53" s="173" t="s">
        <v>51</v>
      </c>
      <c r="B53" s="170">
        <v>3344</v>
      </c>
      <c r="C53" s="169">
        <v>2819</v>
      </c>
      <c r="D53" s="168">
        <v>2</v>
      </c>
      <c r="E53" s="167">
        <v>4</v>
      </c>
      <c r="F53" s="166">
        <f t="shared" si="0"/>
        <v>6169</v>
      </c>
      <c r="G53" s="171">
        <f t="shared" si="1"/>
        <v>0.0065498682912690015</v>
      </c>
      <c r="H53" s="170">
        <v>4434</v>
      </c>
      <c r="I53" s="169">
        <v>3970</v>
      </c>
      <c r="J53" s="168">
        <v>0</v>
      </c>
      <c r="K53" s="167">
        <v>0</v>
      </c>
      <c r="L53" s="166">
        <f t="shared" si="2"/>
        <v>8404</v>
      </c>
      <c r="M53" s="172">
        <f t="shared" si="3"/>
        <v>-0.2659447881960971</v>
      </c>
      <c r="N53" s="170">
        <v>31229</v>
      </c>
      <c r="O53" s="169">
        <v>25840</v>
      </c>
      <c r="P53" s="168">
        <v>4382</v>
      </c>
      <c r="Q53" s="167">
        <v>9</v>
      </c>
      <c r="R53" s="166">
        <f t="shared" si="4"/>
        <v>61460</v>
      </c>
      <c r="S53" s="171">
        <f t="shared" si="5"/>
        <v>0.007047892759190384</v>
      </c>
      <c r="T53" s="170">
        <v>21357</v>
      </c>
      <c r="U53" s="169">
        <v>12774</v>
      </c>
      <c r="V53" s="168">
        <v>17</v>
      </c>
      <c r="W53" s="167">
        <v>9</v>
      </c>
      <c r="X53" s="166">
        <f t="shared" si="6"/>
        <v>34157</v>
      </c>
      <c r="Y53" s="165">
        <f t="shared" si="7"/>
        <v>0.7993383493866557</v>
      </c>
    </row>
    <row r="54" ht="3" customHeight="1" thickTop="1">
      <c r="A54" s="89"/>
    </row>
    <row r="55" ht="14.25">
      <c r="A55" s="89" t="s">
        <v>50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4:Y65536 M54:M65536 Y3 M3">
    <cfRule type="cellIs" priority="3" dxfId="93" operator="lessThan" stopIfTrue="1">
      <formula>0</formula>
    </cfRule>
  </conditionalFormatting>
  <conditionalFormatting sqref="M9:M53 Y9:Y53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1">
      <selection activeCell="A19" sqref="A19:IV19"/>
    </sheetView>
  </sheetViews>
  <sheetFormatPr defaultColWidth="8.00390625" defaultRowHeight="15"/>
  <cols>
    <col min="1" max="1" width="27.8515625" style="112" customWidth="1"/>
    <col min="2" max="2" width="10.57421875" style="112" bestFit="1" customWidth="1"/>
    <col min="3" max="3" width="10.7109375" style="112" bestFit="1" customWidth="1"/>
    <col min="4" max="4" width="8.57421875" style="112" bestFit="1" customWidth="1"/>
    <col min="5" max="5" width="10.7109375" style="112" bestFit="1" customWidth="1"/>
    <col min="6" max="6" width="12.00390625" style="112" bestFit="1" customWidth="1"/>
    <col min="7" max="7" width="9.7109375" style="112" customWidth="1"/>
    <col min="8" max="8" width="10.57421875" style="112" bestFit="1" customWidth="1"/>
    <col min="9" max="9" width="10.7109375" style="112" bestFit="1" customWidth="1"/>
    <col min="10" max="10" width="8.57421875" style="112" customWidth="1"/>
    <col min="11" max="11" width="10.7109375" style="112" bestFit="1" customWidth="1"/>
    <col min="12" max="12" width="11.28125" style="112" customWidth="1"/>
    <col min="13" max="13" width="10.8515625" style="112" bestFit="1" customWidth="1"/>
    <col min="14" max="14" width="11.57421875" style="112" customWidth="1"/>
    <col min="15" max="15" width="11.28125" style="112" customWidth="1"/>
    <col min="16" max="16" width="9.00390625" style="112" customWidth="1"/>
    <col min="17" max="17" width="10.8515625" style="112" customWidth="1"/>
    <col min="18" max="18" width="12.7109375" style="112" bestFit="1" customWidth="1"/>
    <col min="19" max="19" width="9.8515625" style="112" bestFit="1" customWidth="1"/>
    <col min="20" max="21" width="11.140625" style="112" bestFit="1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34" t="s">
        <v>26</v>
      </c>
      <c r="Y1" s="635"/>
    </row>
    <row r="2" ht="5.25" customHeight="1" thickBot="1"/>
    <row r="3" spans="1:25" ht="24.75" customHeight="1" thickTop="1">
      <c r="A3" s="692" t="s">
        <v>64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/>
    </row>
    <row r="4" spans="1:25" ht="21" customHeight="1" thickBot="1">
      <c r="A4" s="703" t="s">
        <v>42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5"/>
    </row>
    <row r="5" spans="1:25" s="164" customFormat="1" ht="15.75" customHeight="1" thickBot="1" thickTop="1">
      <c r="A5" s="716" t="s">
        <v>63</v>
      </c>
      <c r="B5" s="709" t="s">
        <v>34</v>
      </c>
      <c r="C5" s="710"/>
      <c r="D5" s="710"/>
      <c r="E5" s="710"/>
      <c r="F5" s="710"/>
      <c r="G5" s="710"/>
      <c r="H5" s="710"/>
      <c r="I5" s="710"/>
      <c r="J5" s="711"/>
      <c r="K5" s="711"/>
      <c r="L5" s="711"/>
      <c r="M5" s="712"/>
      <c r="N5" s="709" t="s">
        <v>33</v>
      </c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3"/>
    </row>
    <row r="6" spans="1:25" s="125" customFormat="1" ht="26.25" customHeight="1">
      <c r="A6" s="717"/>
      <c r="B6" s="698" t="s">
        <v>152</v>
      </c>
      <c r="C6" s="699"/>
      <c r="D6" s="699"/>
      <c r="E6" s="699"/>
      <c r="F6" s="699"/>
      <c r="G6" s="695" t="s">
        <v>32</v>
      </c>
      <c r="H6" s="698" t="s">
        <v>153</v>
      </c>
      <c r="I6" s="699"/>
      <c r="J6" s="699"/>
      <c r="K6" s="699"/>
      <c r="L6" s="699"/>
      <c r="M6" s="706" t="s">
        <v>31</v>
      </c>
      <c r="N6" s="698" t="s">
        <v>154</v>
      </c>
      <c r="O6" s="699"/>
      <c r="P6" s="699"/>
      <c r="Q6" s="699"/>
      <c r="R6" s="699"/>
      <c r="S6" s="695" t="s">
        <v>32</v>
      </c>
      <c r="T6" s="698" t="s">
        <v>155</v>
      </c>
      <c r="U6" s="699"/>
      <c r="V6" s="699"/>
      <c r="W6" s="699"/>
      <c r="X6" s="699"/>
      <c r="Y6" s="700" t="s">
        <v>31</v>
      </c>
    </row>
    <row r="7" spans="1:25" s="125" customFormat="1" ht="26.25" customHeight="1">
      <c r="A7" s="718"/>
      <c r="B7" s="687" t="s">
        <v>20</v>
      </c>
      <c r="C7" s="688"/>
      <c r="D7" s="689" t="s">
        <v>19</v>
      </c>
      <c r="E7" s="688"/>
      <c r="F7" s="690" t="s">
        <v>15</v>
      </c>
      <c r="G7" s="696"/>
      <c r="H7" s="687" t="s">
        <v>20</v>
      </c>
      <c r="I7" s="688"/>
      <c r="J7" s="689" t="s">
        <v>19</v>
      </c>
      <c r="K7" s="688"/>
      <c r="L7" s="690" t="s">
        <v>15</v>
      </c>
      <c r="M7" s="707"/>
      <c r="N7" s="687" t="s">
        <v>20</v>
      </c>
      <c r="O7" s="688"/>
      <c r="P7" s="689" t="s">
        <v>19</v>
      </c>
      <c r="Q7" s="688"/>
      <c r="R7" s="690" t="s">
        <v>15</v>
      </c>
      <c r="S7" s="696"/>
      <c r="T7" s="687" t="s">
        <v>20</v>
      </c>
      <c r="U7" s="688"/>
      <c r="V7" s="689" t="s">
        <v>19</v>
      </c>
      <c r="W7" s="688"/>
      <c r="X7" s="690" t="s">
        <v>15</v>
      </c>
      <c r="Y7" s="701"/>
    </row>
    <row r="8" spans="1:25" s="160" customFormat="1" ht="15" thickBot="1">
      <c r="A8" s="719"/>
      <c r="B8" s="163" t="s">
        <v>17</v>
      </c>
      <c r="C8" s="161" t="s">
        <v>16</v>
      </c>
      <c r="D8" s="162" t="s">
        <v>17</v>
      </c>
      <c r="E8" s="161" t="s">
        <v>16</v>
      </c>
      <c r="F8" s="691"/>
      <c r="G8" s="697"/>
      <c r="H8" s="163" t="s">
        <v>17</v>
      </c>
      <c r="I8" s="161" t="s">
        <v>16</v>
      </c>
      <c r="J8" s="162" t="s">
        <v>17</v>
      </c>
      <c r="K8" s="161" t="s">
        <v>16</v>
      </c>
      <c r="L8" s="691"/>
      <c r="M8" s="708"/>
      <c r="N8" s="163" t="s">
        <v>17</v>
      </c>
      <c r="O8" s="161" t="s">
        <v>16</v>
      </c>
      <c r="P8" s="162" t="s">
        <v>17</v>
      </c>
      <c r="Q8" s="161" t="s">
        <v>16</v>
      </c>
      <c r="R8" s="691"/>
      <c r="S8" s="697"/>
      <c r="T8" s="163" t="s">
        <v>17</v>
      </c>
      <c r="U8" s="161" t="s">
        <v>16</v>
      </c>
      <c r="V8" s="162" t="s">
        <v>17</v>
      </c>
      <c r="W8" s="161" t="s">
        <v>16</v>
      </c>
      <c r="X8" s="691"/>
      <c r="Y8" s="702"/>
    </row>
    <row r="9" spans="1:25" s="114" customFormat="1" ht="18" customHeight="1" thickBot="1" thickTop="1">
      <c r="A9" s="193" t="s">
        <v>22</v>
      </c>
      <c r="B9" s="294">
        <f>B10+B24+B41+B54+B68+B79</f>
        <v>487389</v>
      </c>
      <c r="C9" s="295">
        <f>C10+C24+C41+C54+C68+C79</f>
        <v>453667</v>
      </c>
      <c r="D9" s="296">
        <f>D10+D24+D41+D54+D68+D79</f>
        <v>442</v>
      </c>
      <c r="E9" s="295">
        <f>E10+E24+E41+E54+E68+E79</f>
        <v>353</v>
      </c>
      <c r="F9" s="296">
        <f aca="true" t="shared" si="0" ref="F9:F43">SUM(B9:E9)</f>
        <v>941851</v>
      </c>
      <c r="G9" s="297">
        <f aca="true" t="shared" si="1" ref="G9:G43">F9/$F$9</f>
        <v>1</v>
      </c>
      <c r="H9" s="294">
        <f>H10+H24+H41+H54+H68+H79</f>
        <v>449292</v>
      </c>
      <c r="I9" s="295">
        <f>I10+I24+I41+I54+I68+I79</f>
        <v>416271</v>
      </c>
      <c r="J9" s="296">
        <f>J10+J24+J41+J54+J68+J79</f>
        <v>5461</v>
      </c>
      <c r="K9" s="295">
        <f>K10+K24+K41+K54+K68+K79</f>
        <v>5821</v>
      </c>
      <c r="L9" s="296">
        <f aca="true" t="shared" si="2" ref="L9:L43">SUM(H9:K9)</f>
        <v>876845</v>
      </c>
      <c r="M9" s="298">
        <f aca="true" t="shared" si="3" ref="M9:M43">IF(ISERROR(F9/L9-1),"         /0",(F9/L9-1))</f>
        <v>0.07413624985031553</v>
      </c>
      <c r="N9" s="294">
        <f>N10+N24+N41+N54+N68+N79</f>
        <v>4442070</v>
      </c>
      <c r="O9" s="295">
        <f>O10+O24+O41+O54+O68+O79</f>
        <v>4248102</v>
      </c>
      <c r="P9" s="296">
        <f>P10+P24+P41+P54+P68+P79</f>
        <v>17564</v>
      </c>
      <c r="Q9" s="295">
        <f>Q10+Q24+Q41+Q54+Q68+Q79</f>
        <v>12601</v>
      </c>
      <c r="R9" s="296">
        <f aca="true" t="shared" si="4" ref="R9:R43">SUM(N9:Q9)</f>
        <v>8720337</v>
      </c>
      <c r="S9" s="297">
        <f aca="true" t="shared" si="5" ref="S9:S43">R9/$R$9</f>
        <v>1</v>
      </c>
      <c r="T9" s="294">
        <f>T10+T24+T41+T54+T68+T79</f>
        <v>4076643</v>
      </c>
      <c r="U9" s="295">
        <f>U10+U24+U41+U54+U68+U79</f>
        <v>3954989</v>
      </c>
      <c r="V9" s="296">
        <f>V10+V24+V41+V54+V68+V79</f>
        <v>38352</v>
      </c>
      <c r="W9" s="295">
        <f>W10+W24+W41+W54+W68+W79</f>
        <v>41985</v>
      </c>
      <c r="X9" s="296">
        <f aca="true" t="shared" si="6" ref="X9:X43">SUM(T9:W9)</f>
        <v>8111969</v>
      </c>
      <c r="Y9" s="298">
        <f>IF(ISERROR(R9/X9-1),"         /0",(R9/X9-1))</f>
        <v>0.07499634182527082</v>
      </c>
    </row>
    <row r="10" spans="1:25" s="174" customFormat="1" ht="19.5" customHeight="1">
      <c r="A10" s="183" t="s">
        <v>56</v>
      </c>
      <c r="B10" s="180">
        <f>SUM(B11:B23)</f>
        <v>134574</v>
      </c>
      <c r="C10" s="179">
        <f>SUM(C11:C23)</f>
        <v>124259</v>
      </c>
      <c r="D10" s="178">
        <f>SUM(D11:D23)</f>
        <v>19</v>
      </c>
      <c r="E10" s="179">
        <f>SUM(E11:E23)</f>
        <v>30</v>
      </c>
      <c r="F10" s="178">
        <f t="shared" si="0"/>
        <v>258882</v>
      </c>
      <c r="G10" s="181">
        <f t="shared" si="1"/>
        <v>0.2748651325952831</v>
      </c>
      <c r="H10" s="180">
        <f>SUM(H11:H23)</f>
        <v>129996</v>
      </c>
      <c r="I10" s="179">
        <f>SUM(I11:I23)</f>
        <v>117506</v>
      </c>
      <c r="J10" s="178">
        <f>SUM(J11:J23)</f>
        <v>0</v>
      </c>
      <c r="K10" s="179">
        <f>SUM(K11:K23)</f>
        <v>0</v>
      </c>
      <c r="L10" s="178">
        <f t="shared" si="2"/>
        <v>247502</v>
      </c>
      <c r="M10" s="182">
        <f t="shared" si="3"/>
        <v>0.04597942642887731</v>
      </c>
      <c r="N10" s="180">
        <f>SUM(N11:N23)</f>
        <v>1336645</v>
      </c>
      <c r="O10" s="179">
        <f>SUM(O11:O23)</f>
        <v>1268755</v>
      </c>
      <c r="P10" s="178">
        <f>SUM(P11:P23)</f>
        <v>952</v>
      </c>
      <c r="Q10" s="179">
        <f>SUM(Q11:Q23)</f>
        <v>1513</v>
      </c>
      <c r="R10" s="178">
        <f t="shared" si="4"/>
        <v>2607865</v>
      </c>
      <c r="S10" s="181">
        <f t="shared" si="5"/>
        <v>0.2990555296200135</v>
      </c>
      <c r="T10" s="180">
        <f>SUM(T11:T23)</f>
        <v>1233060</v>
      </c>
      <c r="U10" s="179">
        <f>SUM(U11:U23)</f>
        <v>1206568</v>
      </c>
      <c r="V10" s="178">
        <f>SUM(V11:V23)</f>
        <v>544</v>
      </c>
      <c r="W10" s="179">
        <f>SUM(W11:W23)</f>
        <v>265</v>
      </c>
      <c r="X10" s="178">
        <f t="shared" si="6"/>
        <v>2440437</v>
      </c>
      <c r="Y10" s="175">
        <f aca="true" t="shared" si="7" ref="Y10:Y43">IF(ISERROR(R10/X10-1),"         /0",IF(R10/X10&gt;5,"  *  ",(R10/X10-1)))</f>
        <v>0.06860574561031485</v>
      </c>
    </row>
    <row r="11" spans="1:25" ht="19.5" customHeight="1">
      <c r="A11" s="342" t="s">
        <v>156</v>
      </c>
      <c r="B11" s="343">
        <v>52035</v>
      </c>
      <c r="C11" s="344">
        <v>47369</v>
      </c>
      <c r="D11" s="345">
        <v>6</v>
      </c>
      <c r="E11" s="344">
        <v>0</v>
      </c>
      <c r="F11" s="345">
        <f t="shared" si="0"/>
        <v>99410</v>
      </c>
      <c r="G11" s="346">
        <f t="shared" si="1"/>
        <v>0.10554748044011207</v>
      </c>
      <c r="H11" s="343">
        <v>52233</v>
      </c>
      <c r="I11" s="344">
        <v>47971</v>
      </c>
      <c r="J11" s="345"/>
      <c r="K11" s="344">
        <v>0</v>
      </c>
      <c r="L11" s="345">
        <f t="shared" si="2"/>
        <v>100204</v>
      </c>
      <c r="M11" s="347">
        <f t="shared" si="3"/>
        <v>-0.007923835375833299</v>
      </c>
      <c r="N11" s="343">
        <v>482774</v>
      </c>
      <c r="O11" s="344">
        <v>459180</v>
      </c>
      <c r="P11" s="345">
        <v>891</v>
      </c>
      <c r="Q11" s="344">
        <v>1368</v>
      </c>
      <c r="R11" s="345">
        <f t="shared" si="4"/>
        <v>944213</v>
      </c>
      <c r="S11" s="346">
        <f t="shared" si="5"/>
        <v>0.10827712277633307</v>
      </c>
      <c r="T11" s="343">
        <v>453990</v>
      </c>
      <c r="U11" s="344">
        <v>444131</v>
      </c>
      <c r="V11" s="345">
        <v>211</v>
      </c>
      <c r="W11" s="344">
        <v>203</v>
      </c>
      <c r="X11" s="345">
        <f t="shared" si="6"/>
        <v>898535</v>
      </c>
      <c r="Y11" s="348">
        <f t="shared" si="7"/>
        <v>0.05083608317984267</v>
      </c>
    </row>
    <row r="12" spans="1:25" ht="19.5" customHeight="1">
      <c r="A12" s="349" t="s">
        <v>176</v>
      </c>
      <c r="B12" s="350">
        <v>17700</v>
      </c>
      <c r="C12" s="351">
        <v>17225</v>
      </c>
      <c r="D12" s="352">
        <v>0</v>
      </c>
      <c r="E12" s="351">
        <v>0</v>
      </c>
      <c r="F12" s="352">
        <f t="shared" si="0"/>
        <v>34925</v>
      </c>
      <c r="G12" s="353">
        <f t="shared" si="1"/>
        <v>0.037081236841071466</v>
      </c>
      <c r="H12" s="350">
        <v>21674</v>
      </c>
      <c r="I12" s="351">
        <v>19521</v>
      </c>
      <c r="J12" s="352"/>
      <c r="K12" s="351"/>
      <c r="L12" s="352">
        <f t="shared" si="2"/>
        <v>41195</v>
      </c>
      <c r="M12" s="354">
        <f t="shared" si="3"/>
        <v>-0.15220293724966627</v>
      </c>
      <c r="N12" s="350">
        <v>192126</v>
      </c>
      <c r="O12" s="351">
        <v>184314</v>
      </c>
      <c r="P12" s="352"/>
      <c r="Q12" s="351"/>
      <c r="R12" s="352">
        <f t="shared" si="4"/>
        <v>376440</v>
      </c>
      <c r="S12" s="353">
        <f t="shared" si="5"/>
        <v>0.0431680564638729</v>
      </c>
      <c r="T12" s="350">
        <v>191417</v>
      </c>
      <c r="U12" s="351">
        <v>193773</v>
      </c>
      <c r="V12" s="352"/>
      <c r="W12" s="351"/>
      <c r="X12" s="352">
        <f t="shared" si="6"/>
        <v>385190</v>
      </c>
      <c r="Y12" s="355">
        <f t="shared" si="7"/>
        <v>-0.022716062203068654</v>
      </c>
    </row>
    <row r="13" spans="1:25" ht="20.25" customHeight="1">
      <c r="A13" s="349" t="s">
        <v>178</v>
      </c>
      <c r="B13" s="350">
        <v>15375</v>
      </c>
      <c r="C13" s="351">
        <v>13697</v>
      </c>
      <c r="D13" s="352">
        <v>0</v>
      </c>
      <c r="E13" s="351">
        <v>0</v>
      </c>
      <c r="F13" s="352">
        <f>SUM(B13:E13)</f>
        <v>29072</v>
      </c>
      <c r="G13" s="353">
        <f>F13/$F$9</f>
        <v>0.030866878094305786</v>
      </c>
      <c r="H13" s="350">
        <v>17151</v>
      </c>
      <c r="I13" s="351">
        <v>15315</v>
      </c>
      <c r="J13" s="352"/>
      <c r="K13" s="351"/>
      <c r="L13" s="352">
        <f>SUM(H13:K13)</f>
        <v>32466</v>
      </c>
      <c r="M13" s="354">
        <f>IF(ISERROR(F13/L13-1),"         /0",(F13/L13-1))</f>
        <v>-0.10454013429433873</v>
      </c>
      <c r="N13" s="350">
        <v>171409</v>
      </c>
      <c r="O13" s="351">
        <v>163961</v>
      </c>
      <c r="P13" s="352"/>
      <c r="Q13" s="351"/>
      <c r="R13" s="352">
        <f>SUM(N13:Q13)</f>
        <v>335370</v>
      </c>
      <c r="S13" s="353">
        <f>R13/$R$9</f>
        <v>0.03845837609257532</v>
      </c>
      <c r="T13" s="350">
        <v>177661</v>
      </c>
      <c r="U13" s="351">
        <v>173812</v>
      </c>
      <c r="V13" s="352"/>
      <c r="W13" s="351"/>
      <c r="X13" s="352">
        <f>SUM(T13:W13)</f>
        <v>351473</v>
      </c>
      <c r="Y13" s="355">
        <f>IF(ISERROR(R13/X13-1),"         /0",IF(R13/X13&gt;5,"  *  ",(R13/X13-1)))</f>
        <v>-0.045815752561363166</v>
      </c>
    </row>
    <row r="14" spans="1:25" ht="19.5" customHeight="1">
      <c r="A14" s="349" t="s">
        <v>180</v>
      </c>
      <c r="B14" s="350">
        <v>12609</v>
      </c>
      <c r="C14" s="351">
        <v>11693</v>
      </c>
      <c r="D14" s="352">
        <v>0</v>
      </c>
      <c r="E14" s="351">
        <v>0</v>
      </c>
      <c r="F14" s="352">
        <f t="shared" si="0"/>
        <v>24302</v>
      </c>
      <c r="G14" s="353">
        <f t="shared" si="1"/>
        <v>0.02580238275480941</v>
      </c>
      <c r="H14" s="350">
        <v>10566</v>
      </c>
      <c r="I14" s="351">
        <v>9464</v>
      </c>
      <c r="J14" s="352"/>
      <c r="K14" s="351"/>
      <c r="L14" s="352">
        <f t="shared" si="2"/>
        <v>20030</v>
      </c>
      <c r="M14" s="354">
        <f t="shared" si="3"/>
        <v>0.21328007988017972</v>
      </c>
      <c r="N14" s="350">
        <v>113690</v>
      </c>
      <c r="O14" s="351">
        <v>111682</v>
      </c>
      <c r="P14" s="352"/>
      <c r="Q14" s="351"/>
      <c r="R14" s="352">
        <f t="shared" si="4"/>
        <v>225372</v>
      </c>
      <c r="S14" s="353">
        <f t="shared" si="5"/>
        <v>0.025844414040420687</v>
      </c>
      <c r="T14" s="350">
        <v>112981</v>
      </c>
      <c r="U14" s="351">
        <v>106234</v>
      </c>
      <c r="V14" s="352"/>
      <c r="W14" s="351"/>
      <c r="X14" s="352">
        <f t="shared" si="6"/>
        <v>219215</v>
      </c>
      <c r="Y14" s="355">
        <f t="shared" si="7"/>
        <v>0.028086581666400656</v>
      </c>
    </row>
    <row r="15" spans="1:25" ht="19.5" customHeight="1">
      <c r="A15" s="349" t="s">
        <v>183</v>
      </c>
      <c r="B15" s="350">
        <v>9385</v>
      </c>
      <c r="C15" s="351">
        <v>9941</v>
      </c>
      <c r="D15" s="352">
        <v>0</v>
      </c>
      <c r="E15" s="351">
        <v>0</v>
      </c>
      <c r="F15" s="352">
        <f>SUM(B15:E15)</f>
        <v>19326</v>
      </c>
      <c r="G15" s="353">
        <f>F15/$F$9</f>
        <v>0.02051916916794695</v>
      </c>
      <c r="H15" s="350">
        <v>9643</v>
      </c>
      <c r="I15" s="351">
        <v>9071</v>
      </c>
      <c r="J15" s="352"/>
      <c r="K15" s="351"/>
      <c r="L15" s="352">
        <f>SUM(H15:K15)</f>
        <v>18714</v>
      </c>
      <c r="M15" s="354">
        <f>IF(ISERROR(F15/L15-1),"         /0",(F15/L15-1))</f>
        <v>0.0327027893555627</v>
      </c>
      <c r="N15" s="350">
        <v>95253</v>
      </c>
      <c r="O15" s="351">
        <v>94649</v>
      </c>
      <c r="P15" s="352"/>
      <c r="Q15" s="351"/>
      <c r="R15" s="352">
        <f>SUM(N15:Q15)</f>
        <v>189902</v>
      </c>
      <c r="S15" s="353">
        <f>R15/$R$9</f>
        <v>0.021776910685905832</v>
      </c>
      <c r="T15" s="350">
        <v>94413</v>
      </c>
      <c r="U15" s="351">
        <v>95884</v>
      </c>
      <c r="V15" s="352">
        <v>272</v>
      </c>
      <c r="W15" s="351">
        <v>0</v>
      </c>
      <c r="X15" s="352">
        <f>SUM(T15:W15)</f>
        <v>190569</v>
      </c>
      <c r="Y15" s="355">
        <f>IF(ISERROR(R15/X15-1),"         /0",IF(R15/X15&gt;5,"  *  ",(R15/X15-1)))</f>
        <v>-0.0035000446032670274</v>
      </c>
    </row>
    <row r="16" spans="1:25" ht="19.5" customHeight="1">
      <c r="A16" s="349" t="s">
        <v>187</v>
      </c>
      <c r="B16" s="350">
        <v>6611</v>
      </c>
      <c r="C16" s="351">
        <v>5831</v>
      </c>
      <c r="D16" s="352">
        <v>0</v>
      </c>
      <c r="E16" s="351">
        <v>0</v>
      </c>
      <c r="F16" s="352">
        <f>SUM(B16:E16)</f>
        <v>12442</v>
      </c>
      <c r="G16" s="353">
        <f>F16/$F$9</f>
        <v>0.013210157445285932</v>
      </c>
      <c r="H16" s="350">
        <v>4649</v>
      </c>
      <c r="I16" s="351">
        <v>4119</v>
      </c>
      <c r="J16" s="352"/>
      <c r="K16" s="351"/>
      <c r="L16" s="352">
        <f>SUM(H16:K16)</f>
        <v>8768</v>
      </c>
      <c r="M16" s="354">
        <f>IF(ISERROR(F16/L16-1),"         /0",(F16/L16-1))</f>
        <v>0.4190237226277371</v>
      </c>
      <c r="N16" s="350">
        <v>92005</v>
      </c>
      <c r="O16" s="351">
        <v>79219</v>
      </c>
      <c r="P16" s="352"/>
      <c r="Q16" s="351"/>
      <c r="R16" s="352">
        <f>SUM(N16:Q16)</f>
        <v>171224</v>
      </c>
      <c r="S16" s="353">
        <f>R16/$R$9</f>
        <v>0.019635020986000885</v>
      </c>
      <c r="T16" s="350">
        <v>58931</v>
      </c>
      <c r="U16" s="351">
        <v>58459</v>
      </c>
      <c r="V16" s="352"/>
      <c r="W16" s="351"/>
      <c r="X16" s="352">
        <f>SUM(T16:W16)</f>
        <v>117390</v>
      </c>
      <c r="Y16" s="355">
        <f>IF(ISERROR(R16/X16-1),"         /0",IF(R16/X16&gt;5,"  *  ",(R16/X16-1)))</f>
        <v>0.45859102138171903</v>
      </c>
    </row>
    <row r="17" spans="1:25" ht="19.5" customHeight="1">
      <c r="A17" s="349" t="s">
        <v>157</v>
      </c>
      <c r="B17" s="350">
        <v>6265</v>
      </c>
      <c r="C17" s="351">
        <v>5822</v>
      </c>
      <c r="D17" s="352">
        <v>0</v>
      </c>
      <c r="E17" s="351">
        <v>0</v>
      </c>
      <c r="F17" s="352">
        <f>SUM(B17:E17)</f>
        <v>12087</v>
      </c>
      <c r="G17" s="353">
        <f>F17/$F$9</f>
        <v>0.012833240077252134</v>
      </c>
      <c r="H17" s="350">
        <v>6354</v>
      </c>
      <c r="I17" s="351">
        <v>5432</v>
      </c>
      <c r="J17" s="352"/>
      <c r="K17" s="351"/>
      <c r="L17" s="352">
        <f>SUM(H17:K17)</f>
        <v>11786</v>
      </c>
      <c r="M17" s="354">
        <f>IF(ISERROR(F17/L17-1),"         /0",(F17/L17-1))</f>
        <v>0.025538774817580157</v>
      </c>
      <c r="N17" s="350">
        <v>55409</v>
      </c>
      <c r="O17" s="351">
        <v>51097</v>
      </c>
      <c r="P17" s="352"/>
      <c r="Q17" s="351"/>
      <c r="R17" s="352">
        <f>SUM(N17:Q17)</f>
        <v>106506</v>
      </c>
      <c r="S17" s="353">
        <f>R17/$R$9</f>
        <v>0.012213518812403694</v>
      </c>
      <c r="T17" s="350">
        <v>53288</v>
      </c>
      <c r="U17" s="351">
        <v>51522</v>
      </c>
      <c r="V17" s="352"/>
      <c r="W17" s="351"/>
      <c r="X17" s="352">
        <f>SUM(T17:W17)</f>
        <v>104810</v>
      </c>
      <c r="Y17" s="355">
        <f>IF(ISERROR(R17/X17-1),"         /0",IF(R17/X17&gt;5,"  *  ",(R17/X17-1)))</f>
        <v>0.016181662055147372</v>
      </c>
    </row>
    <row r="18" spans="1:25" ht="19.5" customHeight="1">
      <c r="A18" s="349" t="s">
        <v>181</v>
      </c>
      <c r="B18" s="350">
        <v>3939</v>
      </c>
      <c r="C18" s="351">
        <v>3489</v>
      </c>
      <c r="D18" s="352">
        <v>0</v>
      </c>
      <c r="E18" s="351">
        <v>0</v>
      </c>
      <c r="F18" s="352">
        <f>SUM(B18:E18)</f>
        <v>7428</v>
      </c>
      <c r="G18" s="353">
        <f>F18/$F$9</f>
        <v>0.007886597773957877</v>
      </c>
      <c r="H18" s="350">
        <v>3729</v>
      </c>
      <c r="I18" s="351">
        <v>3049</v>
      </c>
      <c r="J18" s="352"/>
      <c r="K18" s="351"/>
      <c r="L18" s="352">
        <f>SUM(H18:K18)</f>
        <v>6778</v>
      </c>
      <c r="M18" s="354">
        <f>IF(ISERROR(F18/L18-1),"         /0",(F18/L18-1))</f>
        <v>0.0958984951313071</v>
      </c>
      <c r="N18" s="350">
        <v>34131</v>
      </c>
      <c r="O18" s="351">
        <v>34104</v>
      </c>
      <c r="P18" s="352"/>
      <c r="Q18" s="351"/>
      <c r="R18" s="352">
        <f>SUM(N18:Q18)</f>
        <v>68235</v>
      </c>
      <c r="S18" s="353">
        <f>R18/$R$9</f>
        <v>0.007824812275030197</v>
      </c>
      <c r="T18" s="350">
        <v>41651</v>
      </c>
      <c r="U18" s="351">
        <v>37876</v>
      </c>
      <c r="V18" s="352"/>
      <c r="W18" s="351"/>
      <c r="X18" s="352">
        <f>SUM(T18:W18)</f>
        <v>79527</v>
      </c>
      <c r="Y18" s="355">
        <f>IF(ISERROR(R18/X18-1),"         /0",IF(R18/X18&gt;5,"  *  ",(R18/X18-1)))</f>
        <v>-0.14198951299558638</v>
      </c>
    </row>
    <row r="19" spans="1:25" ht="19.5" customHeight="1">
      <c r="A19" s="349" t="s">
        <v>158</v>
      </c>
      <c r="B19" s="350">
        <v>4133</v>
      </c>
      <c r="C19" s="351">
        <v>3250</v>
      </c>
      <c r="D19" s="352">
        <v>0</v>
      </c>
      <c r="E19" s="351">
        <v>0</v>
      </c>
      <c r="F19" s="352">
        <f t="shared" si="0"/>
        <v>7383</v>
      </c>
      <c r="G19" s="353">
        <f t="shared" si="1"/>
        <v>0.0078388195160381</v>
      </c>
      <c r="H19" s="350"/>
      <c r="I19" s="351"/>
      <c r="J19" s="352"/>
      <c r="K19" s="351"/>
      <c r="L19" s="352">
        <f t="shared" si="2"/>
        <v>0</v>
      </c>
      <c r="M19" s="354" t="str">
        <f t="shared" si="3"/>
        <v>         /0</v>
      </c>
      <c r="N19" s="350">
        <v>36147</v>
      </c>
      <c r="O19" s="351">
        <v>31491</v>
      </c>
      <c r="P19" s="352"/>
      <c r="Q19" s="351"/>
      <c r="R19" s="352">
        <f t="shared" si="4"/>
        <v>67638</v>
      </c>
      <c r="S19" s="353">
        <f t="shared" si="5"/>
        <v>0.007756351618062467</v>
      </c>
      <c r="T19" s="350"/>
      <c r="U19" s="351"/>
      <c r="V19" s="352"/>
      <c r="W19" s="351"/>
      <c r="X19" s="352">
        <f t="shared" si="6"/>
        <v>0</v>
      </c>
      <c r="Y19" s="355" t="str">
        <f t="shared" si="7"/>
        <v>         /0</v>
      </c>
    </row>
    <row r="20" spans="1:25" ht="19.5" customHeight="1">
      <c r="A20" s="349" t="s">
        <v>197</v>
      </c>
      <c r="B20" s="350">
        <v>3544</v>
      </c>
      <c r="C20" s="351">
        <v>3021</v>
      </c>
      <c r="D20" s="352">
        <v>0</v>
      </c>
      <c r="E20" s="351">
        <v>0</v>
      </c>
      <c r="F20" s="352">
        <f>SUM(B20:E20)</f>
        <v>6565</v>
      </c>
      <c r="G20" s="353">
        <f>F20/$F$9</f>
        <v>0.00697031696096304</v>
      </c>
      <c r="H20" s="350">
        <v>2352</v>
      </c>
      <c r="I20" s="351">
        <v>1770</v>
      </c>
      <c r="J20" s="352"/>
      <c r="K20" s="351"/>
      <c r="L20" s="352">
        <f>SUM(H20:K20)</f>
        <v>4122</v>
      </c>
      <c r="M20" s="354">
        <f>IF(ISERROR(F20/L20-1),"         /0",(F20/L20-1))</f>
        <v>0.5926734594856866</v>
      </c>
      <c r="N20" s="350">
        <v>29610</v>
      </c>
      <c r="O20" s="351">
        <v>25985</v>
      </c>
      <c r="P20" s="352">
        <v>0</v>
      </c>
      <c r="Q20" s="351">
        <v>0</v>
      </c>
      <c r="R20" s="352">
        <f>SUM(N20:Q20)</f>
        <v>55595</v>
      </c>
      <c r="S20" s="353">
        <f>R20/$R$9</f>
        <v>0.0063753270085777644</v>
      </c>
      <c r="T20" s="350">
        <v>27883</v>
      </c>
      <c r="U20" s="351">
        <v>25695</v>
      </c>
      <c r="V20" s="352"/>
      <c r="W20" s="351"/>
      <c r="X20" s="352">
        <f>SUM(T20:W20)</f>
        <v>53578</v>
      </c>
      <c r="Y20" s="355">
        <f>IF(ISERROR(R20/X20-1),"         /0",IF(R20/X20&gt;5,"  *  ",(R20/X20-1)))</f>
        <v>0.037646048751353245</v>
      </c>
    </row>
    <row r="21" spans="1:25" ht="19.5" customHeight="1">
      <c r="A21" s="349" t="s">
        <v>184</v>
      </c>
      <c r="B21" s="350">
        <v>1846</v>
      </c>
      <c r="C21" s="351">
        <v>1422</v>
      </c>
      <c r="D21" s="352">
        <v>0</v>
      </c>
      <c r="E21" s="351">
        <v>0</v>
      </c>
      <c r="F21" s="352">
        <f t="shared" si="0"/>
        <v>3268</v>
      </c>
      <c r="G21" s="353">
        <f t="shared" si="1"/>
        <v>0.0034697632640407028</v>
      </c>
      <c r="H21" s="350">
        <v>827</v>
      </c>
      <c r="I21" s="351">
        <v>819</v>
      </c>
      <c r="J21" s="352"/>
      <c r="K21" s="351"/>
      <c r="L21" s="352">
        <f t="shared" si="2"/>
        <v>1646</v>
      </c>
      <c r="M21" s="354">
        <f t="shared" si="3"/>
        <v>0.9854191980558931</v>
      </c>
      <c r="N21" s="350">
        <v>22205</v>
      </c>
      <c r="O21" s="351">
        <v>17939</v>
      </c>
      <c r="P21" s="352"/>
      <c r="Q21" s="351"/>
      <c r="R21" s="352">
        <f t="shared" si="4"/>
        <v>40144</v>
      </c>
      <c r="S21" s="353">
        <f t="shared" si="5"/>
        <v>0.004603491814593862</v>
      </c>
      <c r="T21" s="350">
        <v>12828</v>
      </c>
      <c r="U21" s="351">
        <v>7207</v>
      </c>
      <c r="V21" s="352"/>
      <c r="W21" s="351"/>
      <c r="X21" s="352">
        <f t="shared" si="6"/>
        <v>20035</v>
      </c>
      <c r="Y21" s="355">
        <f t="shared" si="7"/>
        <v>1.003693536311455</v>
      </c>
    </row>
    <row r="22" spans="1:25" ht="19.5" customHeight="1">
      <c r="A22" s="349" t="s">
        <v>185</v>
      </c>
      <c r="B22" s="350">
        <v>870</v>
      </c>
      <c r="C22" s="351">
        <v>1302</v>
      </c>
      <c r="D22" s="352">
        <v>0</v>
      </c>
      <c r="E22" s="351">
        <v>0</v>
      </c>
      <c r="F22" s="352">
        <f t="shared" si="0"/>
        <v>2172</v>
      </c>
      <c r="G22" s="353">
        <f t="shared" si="1"/>
        <v>0.002306097248927909</v>
      </c>
      <c r="H22" s="350">
        <v>683</v>
      </c>
      <c r="I22" s="351">
        <v>772</v>
      </c>
      <c r="J22" s="352"/>
      <c r="K22" s="351"/>
      <c r="L22" s="352">
        <f t="shared" si="2"/>
        <v>1455</v>
      </c>
      <c r="M22" s="354">
        <f t="shared" si="3"/>
        <v>0.4927835051546392</v>
      </c>
      <c r="N22" s="350">
        <v>9740</v>
      </c>
      <c r="O22" s="351">
        <v>13182</v>
      </c>
      <c r="P22" s="352"/>
      <c r="Q22" s="351"/>
      <c r="R22" s="352">
        <f t="shared" si="4"/>
        <v>22922</v>
      </c>
      <c r="S22" s="353">
        <f t="shared" si="5"/>
        <v>0.002628568139052424</v>
      </c>
      <c r="T22" s="350">
        <v>6816</v>
      </c>
      <c r="U22" s="351">
        <v>10244</v>
      </c>
      <c r="V22" s="352"/>
      <c r="W22" s="351"/>
      <c r="X22" s="352">
        <f t="shared" si="6"/>
        <v>17060</v>
      </c>
      <c r="Y22" s="355">
        <f t="shared" si="7"/>
        <v>0.34361078546307144</v>
      </c>
    </row>
    <row r="23" spans="1:25" ht="19.5" customHeight="1" thickBot="1">
      <c r="A23" s="356" t="s">
        <v>167</v>
      </c>
      <c r="B23" s="357">
        <v>262</v>
      </c>
      <c r="C23" s="358">
        <v>197</v>
      </c>
      <c r="D23" s="359">
        <v>13</v>
      </c>
      <c r="E23" s="358">
        <v>30</v>
      </c>
      <c r="F23" s="359">
        <f t="shared" si="0"/>
        <v>502</v>
      </c>
      <c r="G23" s="360">
        <f t="shared" si="1"/>
        <v>0.0005329930105717359</v>
      </c>
      <c r="H23" s="357">
        <v>135</v>
      </c>
      <c r="I23" s="358">
        <v>203</v>
      </c>
      <c r="J23" s="359">
        <v>0</v>
      </c>
      <c r="K23" s="358">
        <v>0</v>
      </c>
      <c r="L23" s="359">
        <f t="shared" si="2"/>
        <v>338</v>
      </c>
      <c r="M23" s="361">
        <f t="shared" si="3"/>
        <v>0.485207100591716</v>
      </c>
      <c r="N23" s="357">
        <v>2146</v>
      </c>
      <c r="O23" s="358">
        <v>1952</v>
      </c>
      <c r="P23" s="359">
        <v>61</v>
      </c>
      <c r="Q23" s="358">
        <v>145</v>
      </c>
      <c r="R23" s="359">
        <f t="shared" si="4"/>
        <v>4304</v>
      </c>
      <c r="S23" s="360">
        <f t="shared" si="5"/>
        <v>0.0004935589071844356</v>
      </c>
      <c r="T23" s="357">
        <v>1201</v>
      </c>
      <c r="U23" s="358">
        <v>1731</v>
      </c>
      <c r="V23" s="359">
        <v>61</v>
      </c>
      <c r="W23" s="358">
        <v>62</v>
      </c>
      <c r="X23" s="359">
        <f t="shared" si="6"/>
        <v>3055</v>
      </c>
      <c r="Y23" s="362">
        <f t="shared" si="7"/>
        <v>0.4088379705400982</v>
      </c>
    </row>
    <row r="24" spans="1:25" s="174" customFormat="1" ht="19.5" customHeight="1">
      <c r="A24" s="183" t="s">
        <v>55</v>
      </c>
      <c r="B24" s="180">
        <f>SUM(B25:B40)</f>
        <v>124327</v>
      </c>
      <c r="C24" s="179">
        <f>SUM(C25:C40)</f>
        <v>119275</v>
      </c>
      <c r="D24" s="178">
        <f>SUM(D25:D40)</f>
        <v>276</v>
      </c>
      <c r="E24" s="179">
        <f>SUM(E25:E40)</f>
        <v>174</v>
      </c>
      <c r="F24" s="178">
        <f t="shared" si="0"/>
        <v>244052</v>
      </c>
      <c r="G24" s="181">
        <f t="shared" si="1"/>
        <v>0.25911954226305434</v>
      </c>
      <c r="H24" s="180">
        <f>SUM(H25:H40)</f>
        <v>118180</v>
      </c>
      <c r="I24" s="179">
        <f>SUM(I25:I40)</f>
        <v>116778</v>
      </c>
      <c r="J24" s="178">
        <f>SUM(J25:J40)</f>
        <v>3835</v>
      </c>
      <c r="K24" s="179">
        <f>SUM(K25:K40)</f>
        <v>4305</v>
      </c>
      <c r="L24" s="178">
        <f t="shared" si="2"/>
        <v>243098</v>
      </c>
      <c r="M24" s="182">
        <f t="shared" si="3"/>
        <v>0.003924343268969732</v>
      </c>
      <c r="N24" s="180">
        <f>SUM(N25:N40)</f>
        <v>1093592</v>
      </c>
      <c r="O24" s="179">
        <f>SUM(O25:O40)</f>
        <v>1089925</v>
      </c>
      <c r="P24" s="178">
        <f>SUM(P25:P40)</f>
        <v>5831</v>
      </c>
      <c r="Q24" s="179">
        <f>SUM(Q25:Q40)</f>
        <v>4483</v>
      </c>
      <c r="R24" s="178">
        <f t="shared" si="4"/>
        <v>2193831</v>
      </c>
      <c r="S24" s="181">
        <f t="shared" si="5"/>
        <v>0.2515764012331175</v>
      </c>
      <c r="T24" s="180">
        <f>SUM(T25:T40)</f>
        <v>1051727</v>
      </c>
      <c r="U24" s="179">
        <f>SUM(U25:U40)</f>
        <v>1046817</v>
      </c>
      <c r="V24" s="178">
        <f>SUM(V25:V40)</f>
        <v>9838</v>
      </c>
      <c r="W24" s="179">
        <f>SUM(W25:W40)</f>
        <v>12758</v>
      </c>
      <c r="X24" s="178">
        <f t="shared" si="6"/>
        <v>2121140</v>
      </c>
      <c r="Y24" s="175">
        <f t="shared" si="7"/>
        <v>0.034269779458215854</v>
      </c>
    </row>
    <row r="25" spans="1:25" ht="19.5" customHeight="1">
      <c r="A25" s="342" t="s">
        <v>156</v>
      </c>
      <c r="B25" s="343">
        <v>34723</v>
      </c>
      <c r="C25" s="344">
        <v>32355</v>
      </c>
      <c r="D25" s="345">
        <v>78</v>
      </c>
      <c r="E25" s="344">
        <v>67</v>
      </c>
      <c r="F25" s="345">
        <f t="shared" si="0"/>
        <v>67223</v>
      </c>
      <c r="G25" s="346">
        <f t="shared" si="1"/>
        <v>0.07137328515869283</v>
      </c>
      <c r="H25" s="343">
        <v>27824</v>
      </c>
      <c r="I25" s="344">
        <v>26354</v>
      </c>
      <c r="J25" s="345"/>
      <c r="K25" s="344"/>
      <c r="L25" s="345">
        <f t="shared" si="2"/>
        <v>54178</v>
      </c>
      <c r="M25" s="347">
        <f t="shared" si="3"/>
        <v>0.24078039056443568</v>
      </c>
      <c r="N25" s="343">
        <v>287504</v>
      </c>
      <c r="O25" s="344">
        <v>282326</v>
      </c>
      <c r="P25" s="345">
        <v>1015</v>
      </c>
      <c r="Q25" s="344">
        <v>348</v>
      </c>
      <c r="R25" s="345">
        <f t="shared" si="4"/>
        <v>571193</v>
      </c>
      <c r="S25" s="346">
        <f t="shared" si="5"/>
        <v>0.06550125299056676</v>
      </c>
      <c r="T25" s="343">
        <v>255754</v>
      </c>
      <c r="U25" s="344">
        <v>251116</v>
      </c>
      <c r="V25" s="345">
        <v>734</v>
      </c>
      <c r="W25" s="344">
        <v>803</v>
      </c>
      <c r="X25" s="345">
        <f t="shared" si="6"/>
        <v>508407</v>
      </c>
      <c r="Y25" s="348">
        <f t="shared" si="7"/>
        <v>0.12349554589138223</v>
      </c>
    </row>
    <row r="26" spans="1:25" ht="19.5" customHeight="1">
      <c r="A26" s="349" t="s">
        <v>175</v>
      </c>
      <c r="B26" s="350">
        <v>21002</v>
      </c>
      <c r="C26" s="351">
        <v>21692</v>
      </c>
      <c r="D26" s="352">
        <v>173</v>
      </c>
      <c r="E26" s="351">
        <v>85</v>
      </c>
      <c r="F26" s="352">
        <f t="shared" si="0"/>
        <v>42952</v>
      </c>
      <c r="G26" s="353">
        <f t="shared" si="1"/>
        <v>0.04560381631489482</v>
      </c>
      <c r="H26" s="350">
        <v>25356</v>
      </c>
      <c r="I26" s="351">
        <v>25721</v>
      </c>
      <c r="J26" s="352"/>
      <c r="K26" s="351"/>
      <c r="L26" s="352">
        <f t="shared" si="2"/>
        <v>51077</v>
      </c>
      <c r="M26" s="354">
        <f t="shared" si="3"/>
        <v>-0.159073555612115</v>
      </c>
      <c r="N26" s="350">
        <v>183285</v>
      </c>
      <c r="O26" s="351">
        <v>185029</v>
      </c>
      <c r="P26" s="352">
        <v>173</v>
      </c>
      <c r="Q26" s="351">
        <v>85</v>
      </c>
      <c r="R26" s="352">
        <f t="shared" si="4"/>
        <v>368572</v>
      </c>
      <c r="S26" s="353">
        <f t="shared" si="5"/>
        <v>0.042265797755293176</v>
      </c>
      <c r="T26" s="350">
        <v>218583</v>
      </c>
      <c r="U26" s="351">
        <v>215524</v>
      </c>
      <c r="V26" s="352"/>
      <c r="W26" s="351"/>
      <c r="X26" s="352">
        <f t="shared" si="6"/>
        <v>434107</v>
      </c>
      <c r="Y26" s="355">
        <f t="shared" si="7"/>
        <v>-0.1509650846450299</v>
      </c>
    </row>
    <row r="27" spans="1:25" ht="19.5" customHeight="1">
      <c r="A27" s="349" t="s">
        <v>177</v>
      </c>
      <c r="B27" s="350">
        <v>18122</v>
      </c>
      <c r="C27" s="351">
        <v>16900</v>
      </c>
      <c r="D27" s="352">
        <v>0</v>
      </c>
      <c r="E27" s="351">
        <v>0</v>
      </c>
      <c r="F27" s="352">
        <f t="shared" si="0"/>
        <v>35022</v>
      </c>
      <c r="G27" s="353">
        <f t="shared" si="1"/>
        <v>0.037184225530365204</v>
      </c>
      <c r="H27" s="350">
        <v>19262</v>
      </c>
      <c r="I27" s="351">
        <v>19408</v>
      </c>
      <c r="J27" s="352"/>
      <c r="K27" s="351"/>
      <c r="L27" s="352">
        <f t="shared" si="2"/>
        <v>38670</v>
      </c>
      <c r="M27" s="354">
        <f t="shared" si="3"/>
        <v>-0.09433669511249032</v>
      </c>
      <c r="N27" s="350">
        <v>174219</v>
      </c>
      <c r="O27" s="351">
        <v>167112</v>
      </c>
      <c r="P27" s="352"/>
      <c r="Q27" s="351"/>
      <c r="R27" s="352">
        <f t="shared" si="4"/>
        <v>341331</v>
      </c>
      <c r="S27" s="353">
        <f t="shared" si="5"/>
        <v>0.03914195059204707</v>
      </c>
      <c r="T27" s="350">
        <v>171018</v>
      </c>
      <c r="U27" s="351">
        <v>170114</v>
      </c>
      <c r="V27" s="352"/>
      <c r="W27" s="351"/>
      <c r="X27" s="352">
        <f t="shared" si="6"/>
        <v>341132</v>
      </c>
      <c r="Y27" s="355">
        <f t="shared" si="7"/>
        <v>0.0005833518989717401</v>
      </c>
    </row>
    <row r="28" spans="1:25" ht="19.5" customHeight="1">
      <c r="A28" s="349" t="s">
        <v>179</v>
      </c>
      <c r="B28" s="350">
        <v>12243</v>
      </c>
      <c r="C28" s="351">
        <v>11846</v>
      </c>
      <c r="D28" s="352">
        <v>0</v>
      </c>
      <c r="E28" s="351">
        <v>0</v>
      </c>
      <c r="F28" s="352">
        <f>SUM(B28:E28)</f>
        <v>24089</v>
      </c>
      <c r="G28" s="353">
        <f>F28/$F$9</f>
        <v>0.025576232333989136</v>
      </c>
      <c r="H28" s="350">
        <v>9989</v>
      </c>
      <c r="I28" s="351">
        <v>9868</v>
      </c>
      <c r="J28" s="352"/>
      <c r="K28" s="351"/>
      <c r="L28" s="352">
        <f>SUM(H28:K28)</f>
        <v>19857</v>
      </c>
      <c r="M28" s="354">
        <f>IF(ISERROR(F28/L28-1),"         /0",(F28/L28-1))</f>
        <v>0.2131238354232765</v>
      </c>
      <c r="N28" s="350">
        <v>111901</v>
      </c>
      <c r="O28" s="351">
        <v>105738</v>
      </c>
      <c r="P28" s="352"/>
      <c r="Q28" s="351"/>
      <c r="R28" s="352">
        <f>SUM(N28:Q28)</f>
        <v>217639</v>
      </c>
      <c r="S28" s="353">
        <f>R28/$R$9</f>
        <v>0.024957636384924115</v>
      </c>
      <c r="T28" s="350">
        <v>96864</v>
      </c>
      <c r="U28" s="351">
        <v>92876</v>
      </c>
      <c r="V28" s="352"/>
      <c r="W28" s="351"/>
      <c r="X28" s="352">
        <f>SUM(T28:W28)</f>
        <v>189740</v>
      </c>
      <c r="Y28" s="355">
        <f>IF(ISERROR(R28/X28-1),"         /0",IF(R28/X28&gt;5,"  *  ",(R28/X28-1)))</f>
        <v>0.1470380520712553</v>
      </c>
    </row>
    <row r="29" spans="1:25" ht="19.5" customHeight="1">
      <c r="A29" s="349" t="s">
        <v>189</v>
      </c>
      <c r="B29" s="350">
        <v>7003</v>
      </c>
      <c r="C29" s="351">
        <v>6301</v>
      </c>
      <c r="D29" s="352">
        <v>0</v>
      </c>
      <c r="E29" s="351">
        <v>0</v>
      </c>
      <c r="F29" s="352">
        <f t="shared" si="0"/>
        <v>13304</v>
      </c>
      <c r="G29" s="353">
        <f t="shared" si="1"/>
        <v>0.014125376519215884</v>
      </c>
      <c r="H29" s="350"/>
      <c r="I29" s="351"/>
      <c r="J29" s="352"/>
      <c r="K29" s="351"/>
      <c r="L29" s="352">
        <f t="shared" si="2"/>
        <v>0</v>
      </c>
      <c r="M29" s="354" t="str">
        <f t="shared" si="3"/>
        <v>         /0</v>
      </c>
      <c r="N29" s="350">
        <v>17487</v>
      </c>
      <c r="O29" s="351">
        <v>15932</v>
      </c>
      <c r="P29" s="352">
        <v>198</v>
      </c>
      <c r="Q29" s="351">
        <v>462</v>
      </c>
      <c r="R29" s="352">
        <f t="shared" si="4"/>
        <v>34079</v>
      </c>
      <c r="S29" s="353">
        <f t="shared" si="5"/>
        <v>0.003907991170524717</v>
      </c>
      <c r="T29" s="350"/>
      <c r="U29" s="351"/>
      <c r="V29" s="352"/>
      <c r="W29" s="351"/>
      <c r="X29" s="352">
        <f t="shared" si="6"/>
        <v>0</v>
      </c>
      <c r="Y29" s="355" t="str">
        <f t="shared" si="7"/>
        <v>         /0</v>
      </c>
    </row>
    <row r="30" spans="1:25" ht="19.5" customHeight="1">
      <c r="A30" s="349" t="s">
        <v>157</v>
      </c>
      <c r="B30" s="350">
        <v>5633</v>
      </c>
      <c r="C30" s="351">
        <v>5207</v>
      </c>
      <c r="D30" s="352">
        <v>0</v>
      </c>
      <c r="E30" s="351">
        <v>0</v>
      </c>
      <c r="F30" s="352">
        <f aca="true" t="shared" si="8" ref="F30:F36">SUM(B30:E30)</f>
        <v>10840</v>
      </c>
      <c r="G30" s="353">
        <f aca="true" t="shared" si="9" ref="G30:G36">F30/$F$9</f>
        <v>0.011509251463341866</v>
      </c>
      <c r="H30" s="350">
        <v>5578</v>
      </c>
      <c r="I30" s="351">
        <v>5553</v>
      </c>
      <c r="J30" s="352"/>
      <c r="K30" s="351"/>
      <c r="L30" s="352">
        <f aca="true" t="shared" si="10" ref="L30:L36">SUM(H30:K30)</f>
        <v>11131</v>
      </c>
      <c r="M30" s="354">
        <f aca="true" t="shared" si="11" ref="M30:M36">IF(ISERROR(F30/L30-1),"         /0",(F30/L30-1))</f>
        <v>-0.026143203665438874</v>
      </c>
      <c r="N30" s="350">
        <v>73841</v>
      </c>
      <c r="O30" s="351">
        <v>74850</v>
      </c>
      <c r="P30" s="352"/>
      <c r="Q30" s="351"/>
      <c r="R30" s="352">
        <f aca="true" t="shared" si="12" ref="R30:R36">SUM(N30:Q30)</f>
        <v>148691</v>
      </c>
      <c r="S30" s="353">
        <f aca="true" t="shared" si="13" ref="S30:S36">R30/$R$9</f>
        <v>0.017051061214721403</v>
      </c>
      <c r="T30" s="350">
        <v>49457</v>
      </c>
      <c r="U30" s="351">
        <v>48667</v>
      </c>
      <c r="V30" s="352"/>
      <c r="W30" s="351"/>
      <c r="X30" s="352">
        <f aca="true" t="shared" si="14" ref="X30:X36">SUM(T30:W30)</f>
        <v>98124</v>
      </c>
      <c r="Y30" s="355">
        <f aca="true" t="shared" si="15" ref="Y30:Y36">IF(ISERROR(R30/X30-1),"         /0",IF(R30/X30&gt;5,"  *  ",(R30/X30-1)))</f>
        <v>0.5153377359259712</v>
      </c>
    </row>
    <row r="31" spans="1:25" ht="19.5" customHeight="1">
      <c r="A31" s="349" t="s">
        <v>158</v>
      </c>
      <c r="B31" s="350">
        <v>5501</v>
      </c>
      <c r="C31" s="351">
        <v>4601</v>
      </c>
      <c r="D31" s="352">
        <v>0</v>
      </c>
      <c r="E31" s="351">
        <v>0</v>
      </c>
      <c r="F31" s="352">
        <f t="shared" si="8"/>
        <v>10102</v>
      </c>
      <c r="G31" s="353">
        <f t="shared" si="9"/>
        <v>0.010725688033457522</v>
      </c>
      <c r="H31" s="350">
        <v>5238</v>
      </c>
      <c r="I31" s="351">
        <v>5005</v>
      </c>
      <c r="J31" s="352"/>
      <c r="K31" s="351"/>
      <c r="L31" s="352">
        <f t="shared" si="10"/>
        <v>10243</v>
      </c>
      <c r="M31" s="354">
        <f t="shared" si="11"/>
        <v>-0.01376549838914376</v>
      </c>
      <c r="N31" s="350">
        <v>51775</v>
      </c>
      <c r="O31" s="351">
        <v>50996</v>
      </c>
      <c r="P31" s="352">
        <v>180</v>
      </c>
      <c r="Q31" s="351">
        <v>180</v>
      </c>
      <c r="R31" s="352">
        <f t="shared" si="12"/>
        <v>103131</v>
      </c>
      <c r="S31" s="353">
        <f t="shared" si="13"/>
        <v>0.011826492485324821</v>
      </c>
      <c r="T31" s="350">
        <v>41041</v>
      </c>
      <c r="U31" s="351">
        <v>42113</v>
      </c>
      <c r="V31" s="352"/>
      <c r="W31" s="351"/>
      <c r="X31" s="352">
        <f t="shared" si="14"/>
        <v>83154</v>
      </c>
      <c r="Y31" s="355">
        <f t="shared" si="15"/>
        <v>0.24024099862904968</v>
      </c>
    </row>
    <row r="32" spans="1:25" ht="19.5" customHeight="1">
      <c r="A32" s="349" t="s">
        <v>193</v>
      </c>
      <c r="B32" s="350">
        <v>4066</v>
      </c>
      <c r="C32" s="351">
        <v>4355</v>
      </c>
      <c r="D32" s="352">
        <v>0</v>
      </c>
      <c r="E32" s="351">
        <v>0</v>
      </c>
      <c r="F32" s="352">
        <f t="shared" si="8"/>
        <v>8421</v>
      </c>
      <c r="G32" s="353">
        <f t="shared" si="9"/>
        <v>0.008940904665387625</v>
      </c>
      <c r="H32" s="350">
        <v>3594</v>
      </c>
      <c r="I32" s="351">
        <v>4245</v>
      </c>
      <c r="J32" s="352"/>
      <c r="K32" s="351"/>
      <c r="L32" s="352">
        <f t="shared" si="10"/>
        <v>7839</v>
      </c>
      <c r="M32" s="354">
        <f t="shared" si="11"/>
        <v>0.07424416379640264</v>
      </c>
      <c r="N32" s="350">
        <v>30720</v>
      </c>
      <c r="O32" s="351">
        <v>40021</v>
      </c>
      <c r="P32" s="352"/>
      <c r="Q32" s="351"/>
      <c r="R32" s="352">
        <f t="shared" si="12"/>
        <v>70741</v>
      </c>
      <c r="S32" s="353">
        <f t="shared" si="13"/>
        <v>0.008112186490040465</v>
      </c>
      <c r="T32" s="350">
        <v>5056</v>
      </c>
      <c r="U32" s="351">
        <v>6531</v>
      </c>
      <c r="V32" s="352"/>
      <c r="W32" s="351"/>
      <c r="X32" s="352">
        <f t="shared" si="14"/>
        <v>11587</v>
      </c>
      <c r="Y32" s="355" t="str">
        <f t="shared" si="15"/>
        <v>  *  </v>
      </c>
    </row>
    <row r="33" spans="1:25" ht="19.5" customHeight="1">
      <c r="A33" s="349" t="s">
        <v>194</v>
      </c>
      <c r="B33" s="350">
        <v>3856</v>
      </c>
      <c r="C33" s="351">
        <v>3919</v>
      </c>
      <c r="D33" s="352">
        <v>0</v>
      </c>
      <c r="E33" s="351">
        <v>0</v>
      </c>
      <c r="F33" s="352">
        <f t="shared" si="8"/>
        <v>7775</v>
      </c>
      <c r="G33" s="353">
        <f t="shared" si="9"/>
        <v>0.008255021229472602</v>
      </c>
      <c r="H33" s="350">
        <v>3788</v>
      </c>
      <c r="I33" s="351">
        <v>3653</v>
      </c>
      <c r="J33" s="352"/>
      <c r="K33" s="351"/>
      <c r="L33" s="352">
        <f t="shared" si="10"/>
        <v>7441</v>
      </c>
      <c r="M33" s="354">
        <f t="shared" si="11"/>
        <v>0.04488643999462427</v>
      </c>
      <c r="N33" s="350">
        <v>36730</v>
      </c>
      <c r="O33" s="351">
        <v>35011</v>
      </c>
      <c r="P33" s="352"/>
      <c r="Q33" s="351"/>
      <c r="R33" s="352">
        <f t="shared" si="12"/>
        <v>71741</v>
      </c>
      <c r="S33" s="353">
        <f t="shared" si="13"/>
        <v>0.008226860957323095</v>
      </c>
      <c r="T33" s="350">
        <v>33717</v>
      </c>
      <c r="U33" s="351">
        <v>33017</v>
      </c>
      <c r="V33" s="352"/>
      <c r="W33" s="351"/>
      <c r="X33" s="352">
        <f t="shared" si="14"/>
        <v>66734</v>
      </c>
      <c r="Y33" s="355">
        <f t="shared" si="15"/>
        <v>0.07502922048730776</v>
      </c>
    </row>
    <row r="34" spans="1:25" ht="19.5" customHeight="1">
      <c r="A34" s="349" t="s">
        <v>195</v>
      </c>
      <c r="B34" s="350">
        <v>3656</v>
      </c>
      <c r="C34" s="351">
        <v>3490</v>
      </c>
      <c r="D34" s="352">
        <v>0</v>
      </c>
      <c r="E34" s="351">
        <v>0</v>
      </c>
      <c r="F34" s="352">
        <f t="shared" si="8"/>
        <v>7146</v>
      </c>
      <c r="G34" s="353">
        <f t="shared" si="9"/>
        <v>0.0075871873576606064</v>
      </c>
      <c r="H34" s="350">
        <v>8913</v>
      </c>
      <c r="I34" s="351">
        <v>8741</v>
      </c>
      <c r="J34" s="352"/>
      <c r="K34" s="351"/>
      <c r="L34" s="352">
        <f t="shared" si="10"/>
        <v>17654</v>
      </c>
      <c r="M34" s="354">
        <f t="shared" si="11"/>
        <v>-0.5952192137759148</v>
      </c>
      <c r="N34" s="350">
        <v>58961</v>
      </c>
      <c r="O34" s="351">
        <v>55162</v>
      </c>
      <c r="P34" s="352"/>
      <c r="Q34" s="351">
        <v>58</v>
      </c>
      <c r="R34" s="352">
        <f t="shared" si="12"/>
        <v>114181</v>
      </c>
      <c r="S34" s="353">
        <f t="shared" si="13"/>
        <v>0.013093645348797874</v>
      </c>
      <c r="T34" s="350">
        <v>98534</v>
      </c>
      <c r="U34" s="351">
        <v>96383</v>
      </c>
      <c r="V34" s="352"/>
      <c r="W34" s="351"/>
      <c r="X34" s="352">
        <f t="shared" si="14"/>
        <v>194917</v>
      </c>
      <c r="Y34" s="355">
        <f t="shared" si="15"/>
        <v>-0.414207072754044</v>
      </c>
    </row>
    <row r="35" spans="1:25" ht="19.5" customHeight="1">
      <c r="A35" s="349" t="s">
        <v>198</v>
      </c>
      <c r="B35" s="350">
        <v>2898</v>
      </c>
      <c r="C35" s="351">
        <v>2597</v>
      </c>
      <c r="D35" s="352">
        <v>0</v>
      </c>
      <c r="E35" s="351">
        <v>0</v>
      </c>
      <c r="F35" s="352">
        <f t="shared" si="8"/>
        <v>5495</v>
      </c>
      <c r="G35" s="353">
        <f t="shared" si="9"/>
        <v>0.005834256161537228</v>
      </c>
      <c r="H35" s="350">
        <v>2674</v>
      </c>
      <c r="I35" s="351">
        <v>2679</v>
      </c>
      <c r="J35" s="352"/>
      <c r="K35" s="351"/>
      <c r="L35" s="352">
        <f t="shared" si="10"/>
        <v>5353</v>
      </c>
      <c r="M35" s="354">
        <f t="shared" si="11"/>
        <v>0.026527181019988744</v>
      </c>
      <c r="N35" s="350">
        <v>20503</v>
      </c>
      <c r="O35" s="351">
        <v>20559</v>
      </c>
      <c r="P35" s="352">
        <v>370</v>
      </c>
      <c r="Q35" s="351">
        <v>341</v>
      </c>
      <c r="R35" s="352">
        <f t="shared" si="12"/>
        <v>41773</v>
      </c>
      <c r="S35" s="353">
        <f t="shared" si="13"/>
        <v>0.004790296521797265</v>
      </c>
      <c r="T35" s="350">
        <v>18824</v>
      </c>
      <c r="U35" s="351">
        <v>20698</v>
      </c>
      <c r="V35" s="352"/>
      <c r="W35" s="351"/>
      <c r="X35" s="352">
        <f t="shared" si="14"/>
        <v>39522</v>
      </c>
      <c r="Y35" s="355">
        <f t="shared" si="15"/>
        <v>0.05695561965487572</v>
      </c>
    </row>
    <row r="36" spans="1:25" ht="19.5" customHeight="1">
      <c r="A36" s="349" t="s">
        <v>162</v>
      </c>
      <c r="B36" s="350">
        <v>2472</v>
      </c>
      <c r="C36" s="351">
        <v>2136</v>
      </c>
      <c r="D36" s="352">
        <v>0</v>
      </c>
      <c r="E36" s="351">
        <v>0</v>
      </c>
      <c r="F36" s="352">
        <f t="shared" si="8"/>
        <v>4608</v>
      </c>
      <c r="G36" s="353">
        <f t="shared" si="9"/>
        <v>0.004892493610985177</v>
      </c>
      <c r="H36" s="350">
        <v>3023</v>
      </c>
      <c r="I36" s="351">
        <v>2122</v>
      </c>
      <c r="J36" s="352"/>
      <c r="K36" s="351"/>
      <c r="L36" s="352">
        <f t="shared" si="10"/>
        <v>5145</v>
      </c>
      <c r="M36" s="354">
        <f t="shared" si="11"/>
        <v>-0.10437317784256561</v>
      </c>
      <c r="N36" s="350">
        <v>22442</v>
      </c>
      <c r="O36" s="351">
        <v>20640</v>
      </c>
      <c r="P36" s="352"/>
      <c r="Q36" s="351"/>
      <c r="R36" s="352">
        <f t="shared" si="12"/>
        <v>43082</v>
      </c>
      <c r="S36" s="353">
        <f t="shared" si="13"/>
        <v>0.004940405399470227</v>
      </c>
      <c r="T36" s="350">
        <v>20653</v>
      </c>
      <c r="U36" s="351">
        <v>17009</v>
      </c>
      <c r="V36" s="352"/>
      <c r="W36" s="351"/>
      <c r="X36" s="352">
        <f t="shared" si="14"/>
        <v>37662</v>
      </c>
      <c r="Y36" s="355">
        <f t="shared" si="15"/>
        <v>0.14391163506983173</v>
      </c>
    </row>
    <row r="37" spans="1:25" ht="19.5" customHeight="1">
      <c r="A37" s="349" t="s">
        <v>201</v>
      </c>
      <c r="B37" s="350">
        <v>1550</v>
      </c>
      <c r="C37" s="351">
        <v>1570</v>
      </c>
      <c r="D37" s="352">
        <v>0</v>
      </c>
      <c r="E37" s="351">
        <v>0</v>
      </c>
      <c r="F37" s="352">
        <f t="shared" si="0"/>
        <v>3120</v>
      </c>
      <c r="G37" s="353">
        <f t="shared" si="1"/>
        <v>0.00331262588243788</v>
      </c>
      <c r="H37" s="350">
        <v>1872</v>
      </c>
      <c r="I37" s="351">
        <v>2021</v>
      </c>
      <c r="J37" s="352"/>
      <c r="K37" s="351"/>
      <c r="L37" s="352">
        <f t="shared" si="2"/>
        <v>3893</v>
      </c>
      <c r="M37" s="354">
        <f t="shared" si="3"/>
        <v>-0.19856152067814026</v>
      </c>
      <c r="N37" s="350">
        <v>10453</v>
      </c>
      <c r="O37" s="351">
        <v>15670</v>
      </c>
      <c r="P37" s="352">
        <v>110</v>
      </c>
      <c r="Q37" s="351">
        <v>115</v>
      </c>
      <c r="R37" s="352">
        <f t="shared" si="4"/>
        <v>26348</v>
      </c>
      <c r="S37" s="353">
        <f t="shared" si="5"/>
        <v>0.0030214428639627113</v>
      </c>
      <c r="T37" s="350">
        <v>22449</v>
      </c>
      <c r="U37" s="351">
        <v>26775</v>
      </c>
      <c r="V37" s="352"/>
      <c r="W37" s="351"/>
      <c r="X37" s="352">
        <f t="shared" si="6"/>
        <v>49224</v>
      </c>
      <c r="Y37" s="355">
        <f t="shared" si="7"/>
        <v>-0.46473265073947667</v>
      </c>
    </row>
    <row r="38" spans="1:25" ht="19.5" customHeight="1">
      <c r="A38" s="349" t="s">
        <v>185</v>
      </c>
      <c r="B38" s="350">
        <v>1157</v>
      </c>
      <c r="C38" s="351">
        <v>1822</v>
      </c>
      <c r="D38" s="352">
        <v>0</v>
      </c>
      <c r="E38" s="351">
        <v>0</v>
      </c>
      <c r="F38" s="352">
        <f t="shared" si="0"/>
        <v>2979</v>
      </c>
      <c r="G38" s="353">
        <f t="shared" si="1"/>
        <v>0.003162920674289245</v>
      </c>
      <c r="H38" s="350">
        <v>646</v>
      </c>
      <c r="I38" s="351">
        <v>1142</v>
      </c>
      <c r="J38" s="352"/>
      <c r="K38" s="351"/>
      <c r="L38" s="352">
        <f t="shared" si="2"/>
        <v>1788</v>
      </c>
      <c r="M38" s="354">
        <f t="shared" si="3"/>
        <v>0.6661073825503356</v>
      </c>
      <c r="N38" s="350">
        <v>9973</v>
      </c>
      <c r="O38" s="351">
        <v>18030</v>
      </c>
      <c r="P38" s="352"/>
      <c r="Q38" s="351"/>
      <c r="R38" s="352">
        <f t="shared" si="4"/>
        <v>28003</v>
      </c>
      <c r="S38" s="353">
        <f t="shared" si="5"/>
        <v>0.003211229107315463</v>
      </c>
      <c r="T38" s="350">
        <v>7146</v>
      </c>
      <c r="U38" s="351">
        <v>13264</v>
      </c>
      <c r="V38" s="352"/>
      <c r="W38" s="351"/>
      <c r="X38" s="352">
        <f t="shared" si="6"/>
        <v>20410</v>
      </c>
      <c r="Y38" s="355">
        <f t="shared" si="7"/>
        <v>0.3720235178833904</v>
      </c>
    </row>
    <row r="39" spans="1:25" ht="19.5" customHeight="1">
      <c r="A39" s="349" t="s">
        <v>203</v>
      </c>
      <c r="B39" s="350">
        <v>395</v>
      </c>
      <c r="C39" s="351">
        <v>452</v>
      </c>
      <c r="D39" s="352">
        <v>0</v>
      </c>
      <c r="E39" s="351">
        <v>0</v>
      </c>
      <c r="F39" s="352">
        <f t="shared" si="0"/>
        <v>847</v>
      </c>
      <c r="G39" s="353">
        <f t="shared" si="1"/>
        <v>0.0008992929879566938</v>
      </c>
      <c r="H39" s="350">
        <v>188</v>
      </c>
      <c r="I39" s="351">
        <v>184</v>
      </c>
      <c r="J39" s="352">
        <v>0</v>
      </c>
      <c r="K39" s="351">
        <v>0</v>
      </c>
      <c r="L39" s="352">
        <f t="shared" si="2"/>
        <v>372</v>
      </c>
      <c r="M39" s="354">
        <f t="shared" si="3"/>
        <v>1.2768817204301075</v>
      </c>
      <c r="N39" s="350">
        <v>2657</v>
      </c>
      <c r="O39" s="351">
        <v>2398</v>
      </c>
      <c r="P39" s="352">
        <v>0</v>
      </c>
      <c r="Q39" s="351">
        <v>0</v>
      </c>
      <c r="R39" s="352">
        <f t="shared" si="4"/>
        <v>5055</v>
      </c>
      <c r="S39" s="353">
        <f t="shared" si="5"/>
        <v>0.0005796794321136901</v>
      </c>
      <c r="T39" s="350">
        <v>1683</v>
      </c>
      <c r="U39" s="351">
        <v>1730</v>
      </c>
      <c r="V39" s="352">
        <v>0</v>
      </c>
      <c r="W39" s="351">
        <v>0</v>
      </c>
      <c r="X39" s="352">
        <f t="shared" si="6"/>
        <v>3413</v>
      </c>
      <c r="Y39" s="355">
        <f t="shared" si="7"/>
        <v>0.4811016700849693</v>
      </c>
    </row>
    <row r="40" spans="1:25" ht="19.5" customHeight="1" thickBot="1">
      <c r="A40" s="349" t="s">
        <v>167</v>
      </c>
      <c r="B40" s="350">
        <v>50</v>
      </c>
      <c r="C40" s="351">
        <v>32</v>
      </c>
      <c r="D40" s="352">
        <v>25</v>
      </c>
      <c r="E40" s="351">
        <v>22</v>
      </c>
      <c r="F40" s="352">
        <f t="shared" si="0"/>
        <v>129</v>
      </c>
      <c r="G40" s="353">
        <f t="shared" si="1"/>
        <v>0.00013696433937002774</v>
      </c>
      <c r="H40" s="350">
        <v>235</v>
      </c>
      <c r="I40" s="351">
        <v>82</v>
      </c>
      <c r="J40" s="352">
        <v>3835</v>
      </c>
      <c r="K40" s="351">
        <v>4305</v>
      </c>
      <c r="L40" s="352">
        <f t="shared" si="2"/>
        <v>8457</v>
      </c>
      <c r="M40" s="354" t="s">
        <v>45</v>
      </c>
      <c r="N40" s="350">
        <v>1141</v>
      </c>
      <c r="O40" s="351">
        <v>451</v>
      </c>
      <c r="P40" s="352">
        <v>3785</v>
      </c>
      <c r="Q40" s="351">
        <v>2894</v>
      </c>
      <c r="R40" s="352">
        <f t="shared" si="4"/>
        <v>8271</v>
      </c>
      <c r="S40" s="353">
        <f t="shared" si="5"/>
        <v>0.0009484725188946253</v>
      </c>
      <c r="T40" s="350">
        <v>10948</v>
      </c>
      <c r="U40" s="351">
        <v>11000</v>
      </c>
      <c r="V40" s="352">
        <v>9104</v>
      </c>
      <c r="W40" s="351">
        <v>11955</v>
      </c>
      <c r="X40" s="352">
        <f t="shared" si="6"/>
        <v>43007</v>
      </c>
      <c r="Y40" s="355">
        <f t="shared" si="7"/>
        <v>-0.8076824702955333</v>
      </c>
    </row>
    <row r="41" spans="1:25" s="174" customFormat="1" ht="19.5" customHeight="1">
      <c r="A41" s="183" t="s">
        <v>54</v>
      </c>
      <c r="B41" s="180">
        <f>SUM(B42:B53)</f>
        <v>72414</v>
      </c>
      <c r="C41" s="179">
        <f>SUM(C42:C53)</f>
        <v>60124</v>
      </c>
      <c r="D41" s="178">
        <f>SUM(D42:D53)</f>
        <v>8</v>
      </c>
      <c r="E41" s="179">
        <f>SUM(E42:E53)</f>
        <v>5</v>
      </c>
      <c r="F41" s="178">
        <f t="shared" si="0"/>
        <v>132551</v>
      </c>
      <c r="G41" s="181">
        <f t="shared" si="1"/>
        <v>0.1407345747894306</v>
      </c>
      <c r="H41" s="180">
        <f>SUM(H42:H53)</f>
        <v>63579</v>
      </c>
      <c r="I41" s="179">
        <f>SUM(I42:I53)</f>
        <v>50737</v>
      </c>
      <c r="J41" s="178">
        <f>SUM(J42:J53)</f>
        <v>1</v>
      </c>
      <c r="K41" s="179">
        <f>SUM(K42:K53)</f>
        <v>0</v>
      </c>
      <c r="L41" s="178">
        <f t="shared" si="2"/>
        <v>114317</v>
      </c>
      <c r="M41" s="182">
        <f t="shared" si="3"/>
        <v>0.15950383582494299</v>
      </c>
      <c r="N41" s="180">
        <f>SUM(N42:N53)</f>
        <v>583717</v>
      </c>
      <c r="O41" s="179">
        <f>SUM(O42:O53)</f>
        <v>521109</v>
      </c>
      <c r="P41" s="178">
        <f>SUM(P42:P53)</f>
        <v>79</v>
      </c>
      <c r="Q41" s="179">
        <f>SUM(Q42:Q53)</f>
        <v>39</v>
      </c>
      <c r="R41" s="178">
        <f t="shared" si="4"/>
        <v>1104944</v>
      </c>
      <c r="S41" s="181">
        <f t="shared" si="5"/>
        <v>0.12670886457713734</v>
      </c>
      <c r="T41" s="180">
        <f>SUM(T42:T53)</f>
        <v>519546</v>
      </c>
      <c r="U41" s="179">
        <f>SUM(U42:U53)</f>
        <v>467628</v>
      </c>
      <c r="V41" s="178">
        <f>SUM(V42:V53)</f>
        <v>67</v>
      </c>
      <c r="W41" s="179">
        <f>SUM(W42:W53)</f>
        <v>4</v>
      </c>
      <c r="X41" s="178">
        <f t="shared" si="6"/>
        <v>987245</v>
      </c>
      <c r="Y41" s="175">
        <f t="shared" si="7"/>
        <v>0.11921964659228457</v>
      </c>
    </row>
    <row r="42" spans="1:25" ht="19.5" customHeight="1">
      <c r="A42" s="342" t="s">
        <v>156</v>
      </c>
      <c r="B42" s="343">
        <v>31524</v>
      </c>
      <c r="C42" s="344">
        <v>27548</v>
      </c>
      <c r="D42" s="345">
        <v>8</v>
      </c>
      <c r="E42" s="344">
        <v>0</v>
      </c>
      <c r="F42" s="345">
        <f t="shared" si="0"/>
        <v>59080</v>
      </c>
      <c r="G42" s="346">
        <f t="shared" si="1"/>
        <v>0.06272754395334294</v>
      </c>
      <c r="H42" s="343">
        <v>29363</v>
      </c>
      <c r="I42" s="344">
        <v>25150</v>
      </c>
      <c r="J42" s="345">
        <v>1</v>
      </c>
      <c r="K42" s="344">
        <v>0</v>
      </c>
      <c r="L42" s="345">
        <f t="shared" si="2"/>
        <v>54514</v>
      </c>
      <c r="M42" s="347">
        <f t="shared" si="3"/>
        <v>0.0837583006200242</v>
      </c>
      <c r="N42" s="343">
        <v>276333</v>
      </c>
      <c r="O42" s="344">
        <v>247139</v>
      </c>
      <c r="P42" s="345">
        <v>62</v>
      </c>
      <c r="Q42" s="344">
        <v>0</v>
      </c>
      <c r="R42" s="345">
        <f t="shared" si="4"/>
        <v>523534</v>
      </c>
      <c r="S42" s="346">
        <f t="shared" si="5"/>
        <v>0.06003598255434394</v>
      </c>
      <c r="T42" s="343">
        <v>238789</v>
      </c>
      <c r="U42" s="344">
        <v>221749</v>
      </c>
      <c r="V42" s="345">
        <v>67</v>
      </c>
      <c r="W42" s="344">
        <v>0</v>
      </c>
      <c r="X42" s="345">
        <f t="shared" si="6"/>
        <v>460605</v>
      </c>
      <c r="Y42" s="348">
        <f t="shared" si="7"/>
        <v>0.13662248564388135</v>
      </c>
    </row>
    <row r="43" spans="1:25" ht="19.5" customHeight="1">
      <c r="A43" s="349" t="s">
        <v>182</v>
      </c>
      <c r="B43" s="350">
        <v>12092</v>
      </c>
      <c r="C43" s="351">
        <v>9229</v>
      </c>
      <c r="D43" s="352">
        <v>0</v>
      </c>
      <c r="E43" s="351">
        <v>0</v>
      </c>
      <c r="F43" s="352">
        <f t="shared" si="0"/>
        <v>21321</v>
      </c>
      <c r="G43" s="353">
        <f t="shared" si="1"/>
        <v>0.022637338602390398</v>
      </c>
      <c r="H43" s="350">
        <v>12196</v>
      </c>
      <c r="I43" s="351">
        <v>9221</v>
      </c>
      <c r="J43" s="352"/>
      <c r="K43" s="351"/>
      <c r="L43" s="352">
        <f t="shared" si="2"/>
        <v>21417</v>
      </c>
      <c r="M43" s="354">
        <f t="shared" si="3"/>
        <v>-0.004482420507073814</v>
      </c>
      <c r="N43" s="350">
        <v>101956</v>
      </c>
      <c r="O43" s="351">
        <v>86491</v>
      </c>
      <c r="P43" s="352"/>
      <c r="Q43" s="351"/>
      <c r="R43" s="352">
        <f t="shared" si="4"/>
        <v>188447</v>
      </c>
      <c r="S43" s="353">
        <f t="shared" si="5"/>
        <v>0.021610059336009606</v>
      </c>
      <c r="T43" s="350">
        <v>94398</v>
      </c>
      <c r="U43" s="351">
        <v>81592</v>
      </c>
      <c r="V43" s="352"/>
      <c r="W43" s="351"/>
      <c r="X43" s="352">
        <f t="shared" si="6"/>
        <v>175990</v>
      </c>
      <c r="Y43" s="355">
        <f t="shared" si="7"/>
        <v>0.07078243081993296</v>
      </c>
    </row>
    <row r="44" spans="1:25" ht="19.5" customHeight="1">
      <c r="A44" s="349" t="s">
        <v>188</v>
      </c>
      <c r="B44" s="350">
        <v>7985</v>
      </c>
      <c r="C44" s="351">
        <v>5803</v>
      </c>
      <c r="D44" s="352">
        <v>0</v>
      </c>
      <c r="E44" s="351">
        <v>0</v>
      </c>
      <c r="F44" s="352">
        <f aca="true" t="shared" si="16" ref="F44:F53">SUM(B44:E44)</f>
        <v>13788</v>
      </c>
      <c r="G44" s="353">
        <f aca="true" t="shared" si="17" ref="G44:G53">F44/$F$9</f>
        <v>0.01463925822661971</v>
      </c>
      <c r="H44" s="350"/>
      <c r="I44" s="351"/>
      <c r="J44" s="352"/>
      <c r="K44" s="351"/>
      <c r="L44" s="352">
        <f aca="true" t="shared" si="18" ref="L44:L53">SUM(H44:K44)</f>
        <v>0</v>
      </c>
      <c r="M44" s="354" t="str">
        <f aca="true" t="shared" si="19" ref="M44:M53">IF(ISERROR(F44/L44-1),"         /0",(F44/L44-1))</f>
        <v>         /0</v>
      </c>
      <c r="N44" s="350">
        <v>24480</v>
      </c>
      <c r="O44" s="351">
        <v>21846</v>
      </c>
      <c r="P44" s="352"/>
      <c r="Q44" s="351"/>
      <c r="R44" s="352">
        <f aca="true" t="shared" si="20" ref="R44:R53">SUM(N44:Q44)</f>
        <v>46326</v>
      </c>
      <c r="S44" s="353">
        <f aca="true" t="shared" si="21" ref="S44:S53">R44/$R$9</f>
        <v>0.005312409371335076</v>
      </c>
      <c r="T44" s="350"/>
      <c r="U44" s="351"/>
      <c r="V44" s="352"/>
      <c r="W44" s="351"/>
      <c r="X44" s="352">
        <f aca="true" t="shared" si="22" ref="X44:X53">SUM(T44:W44)</f>
        <v>0</v>
      </c>
      <c r="Y44" s="355" t="str">
        <f aca="true" t="shared" si="23" ref="Y44:Y53">IF(ISERROR(R44/X44-1),"         /0",IF(R44/X44&gt;5,"  *  ",(R44/X44-1)))</f>
        <v>         /0</v>
      </c>
    </row>
    <row r="45" spans="1:25" ht="19.5" customHeight="1">
      <c r="A45" s="349" t="s">
        <v>186</v>
      </c>
      <c r="B45" s="350">
        <v>6780</v>
      </c>
      <c r="C45" s="351">
        <v>5961</v>
      </c>
      <c r="D45" s="352">
        <v>0</v>
      </c>
      <c r="E45" s="351">
        <v>0</v>
      </c>
      <c r="F45" s="352">
        <f>SUM(B45:E45)</f>
        <v>12741</v>
      </c>
      <c r="G45" s="353">
        <f>F45/$F$9</f>
        <v>0.013527617425686228</v>
      </c>
      <c r="H45" s="350">
        <v>6496</v>
      </c>
      <c r="I45" s="351">
        <v>5026</v>
      </c>
      <c r="J45" s="352"/>
      <c r="K45" s="351"/>
      <c r="L45" s="352">
        <f>SUM(H45:K45)</f>
        <v>11522</v>
      </c>
      <c r="M45" s="354">
        <f>IF(ISERROR(F45/L45-1),"         /0",(F45/L45-1))</f>
        <v>0.10579760458253773</v>
      </c>
      <c r="N45" s="350">
        <v>56860</v>
      </c>
      <c r="O45" s="351">
        <v>51724</v>
      </c>
      <c r="P45" s="352"/>
      <c r="Q45" s="351"/>
      <c r="R45" s="352">
        <f>SUM(N45:Q45)</f>
        <v>108584</v>
      </c>
      <c r="S45" s="353">
        <f>R45/$R$9</f>
        <v>0.012451812355416998</v>
      </c>
      <c r="T45" s="350">
        <v>61769</v>
      </c>
      <c r="U45" s="351">
        <v>56773</v>
      </c>
      <c r="V45" s="352"/>
      <c r="W45" s="351"/>
      <c r="X45" s="352">
        <f>SUM(T45:W45)</f>
        <v>118542</v>
      </c>
      <c r="Y45" s="355">
        <f>IF(ISERROR(R45/X45-1),"         /0",IF(R45/X45&gt;5,"  *  ",(R45/X45-1)))</f>
        <v>-0.08400398171112344</v>
      </c>
    </row>
    <row r="46" spans="1:25" ht="19.5" customHeight="1">
      <c r="A46" s="349" t="s">
        <v>191</v>
      </c>
      <c r="B46" s="350">
        <v>6138</v>
      </c>
      <c r="C46" s="351">
        <v>5628</v>
      </c>
      <c r="D46" s="352">
        <v>0</v>
      </c>
      <c r="E46" s="351">
        <v>0</v>
      </c>
      <c r="F46" s="352">
        <f>SUM(B46:E46)</f>
        <v>11766</v>
      </c>
      <c r="G46" s="353">
        <f>F46/$F$9</f>
        <v>0.01249242183742439</v>
      </c>
      <c r="H46" s="350">
        <v>7253</v>
      </c>
      <c r="I46" s="351">
        <v>5952</v>
      </c>
      <c r="J46" s="352"/>
      <c r="K46" s="351"/>
      <c r="L46" s="352">
        <f>SUM(H46:K46)</f>
        <v>13205</v>
      </c>
      <c r="M46" s="354">
        <f>IF(ISERROR(F46/L46-1),"         /0",(F46/L46-1))</f>
        <v>-0.10897387353275279</v>
      </c>
      <c r="N46" s="350">
        <v>55688</v>
      </c>
      <c r="O46" s="351">
        <v>53574</v>
      </c>
      <c r="P46" s="352"/>
      <c r="Q46" s="351"/>
      <c r="R46" s="352">
        <f>SUM(N46:Q46)</f>
        <v>109262</v>
      </c>
      <c r="S46" s="353">
        <f>R46/$R$9</f>
        <v>0.01252956164423462</v>
      </c>
      <c r="T46" s="350">
        <v>66947</v>
      </c>
      <c r="U46" s="351">
        <v>64277</v>
      </c>
      <c r="V46" s="352"/>
      <c r="W46" s="351"/>
      <c r="X46" s="352">
        <f>SUM(T46:W46)</f>
        <v>131224</v>
      </c>
      <c r="Y46" s="355">
        <f>IF(ISERROR(R46/X46-1),"         /0",IF(R46/X46&gt;5,"  *  ",(R46/X46-1)))</f>
        <v>-0.16736267755898315</v>
      </c>
    </row>
    <row r="47" spans="1:25" ht="19.5" customHeight="1">
      <c r="A47" s="349" t="s">
        <v>196</v>
      </c>
      <c r="B47" s="350">
        <v>3582</v>
      </c>
      <c r="C47" s="351">
        <v>3066</v>
      </c>
      <c r="D47" s="352">
        <v>0</v>
      </c>
      <c r="E47" s="351">
        <v>0</v>
      </c>
      <c r="F47" s="352">
        <f>SUM(B47:E47)</f>
        <v>6648</v>
      </c>
      <c r="G47" s="353">
        <f>F47/$F$9</f>
        <v>0.007058441303348407</v>
      </c>
      <c r="H47" s="350">
        <v>3582</v>
      </c>
      <c r="I47" s="351">
        <v>3148</v>
      </c>
      <c r="J47" s="352"/>
      <c r="K47" s="351"/>
      <c r="L47" s="352">
        <f>SUM(H47:K47)</f>
        <v>6730</v>
      </c>
      <c r="M47" s="354">
        <f>IF(ISERROR(F47/L47-1),"         /0",(F47/L47-1))</f>
        <v>-0.012184249628528931</v>
      </c>
      <c r="N47" s="350">
        <v>32544</v>
      </c>
      <c r="O47" s="351">
        <v>30150</v>
      </c>
      <c r="P47" s="352"/>
      <c r="Q47" s="351"/>
      <c r="R47" s="352">
        <f>SUM(N47:Q47)</f>
        <v>62694</v>
      </c>
      <c r="S47" s="353">
        <f>R47/$R$9</f>
        <v>0.0071894010518171484</v>
      </c>
      <c r="T47" s="350">
        <v>19666</v>
      </c>
      <c r="U47" s="351">
        <v>22502</v>
      </c>
      <c r="V47" s="352"/>
      <c r="W47" s="351"/>
      <c r="X47" s="352">
        <f>SUM(T47:W47)</f>
        <v>42168</v>
      </c>
      <c r="Y47" s="355">
        <f>IF(ISERROR(R47/X47-1),"         /0",IF(R47/X47&gt;5,"  *  ",(R47/X47-1)))</f>
        <v>0.48676721684689817</v>
      </c>
    </row>
    <row r="48" spans="1:25" ht="19.5" customHeight="1">
      <c r="A48" s="349" t="s">
        <v>200</v>
      </c>
      <c r="B48" s="350">
        <v>1276</v>
      </c>
      <c r="C48" s="351">
        <v>1638</v>
      </c>
      <c r="D48" s="352">
        <v>0</v>
      </c>
      <c r="E48" s="351">
        <v>0</v>
      </c>
      <c r="F48" s="352">
        <f>SUM(B48:E48)</f>
        <v>2914</v>
      </c>
      <c r="G48" s="353">
        <f>F48/$F$9</f>
        <v>0.0030939076350717893</v>
      </c>
      <c r="H48" s="350"/>
      <c r="I48" s="351"/>
      <c r="J48" s="352"/>
      <c r="K48" s="351"/>
      <c r="L48" s="352">
        <f>SUM(H48:K48)</f>
        <v>0</v>
      </c>
      <c r="M48" s="354" t="str">
        <f>IF(ISERROR(F48/L48-1),"         /0",(F48/L48-1))</f>
        <v>         /0</v>
      </c>
      <c r="N48" s="350">
        <v>7671</v>
      </c>
      <c r="O48" s="351">
        <v>9582</v>
      </c>
      <c r="P48" s="352"/>
      <c r="Q48" s="351"/>
      <c r="R48" s="352">
        <f>SUM(N48:Q48)</f>
        <v>17253</v>
      </c>
      <c r="S48" s="353">
        <f>R48/$R$9</f>
        <v>0.0019784785840272</v>
      </c>
      <c r="T48" s="350"/>
      <c r="U48" s="351"/>
      <c r="V48" s="352"/>
      <c r="W48" s="351"/>
      <c r="X48" s="352">
        <f>SUM(T48:W48)</f>
        <v>0</v>
      </c>
      <c r="Y48" s="355" t="str">
        <f>IF(ISERROR(R48/X48-1),"         /0",IF(R48/X48&gt;5,"  *  ",(R48/X48-1)))</f>
        <v>         /0</v>
      </c>
    </row>
    <row r="49" spans="1:25" ht="19.5" customHeight="1">
      <c r="A49" s="349" t="s">
        <v>176</v>
      </c>
      <c r="B49" s="350">
        <v>992</v>
      </c>
      <c r="C49" s="351">
        <v>475</v>
      </c>
      <c r="D49" s="352">
        <v>0</v>
      </c>
      <c r="E49" s="351">
        <v>0</v>
      </c>
      <c r="F49" s="352">
        <f t="shared" si="16"/>
        <v>1467</v>
      </c>
      <c r="G49" s="353">
        <f t="shared" si="17"/>
        <v>0.0015575712081847342</v>
      </c>
      <c r="H49" s="350">
        <v>1569</v>
      </c>
      <c r="I49" s="351">
        <v>655</v>
      </c>
      <c r="J49" s="352"/>
      <c r="K49" s="351"/>
      <c r="L49" s="352">
        <f t="shared" si="18"/>
        <v>2224</v>
      </c>
      <c r="M49" s="354">
        <f t="shared" si="19"/>
        <v>-0.34037769784172667</v>
      </c>
      <c r="N49" s="350">
        <v>8753</v>
      </c>
      <c r="O49" s="351">
        <v>7233</v>
      </c>
      <c r="P49" s="352"/>
      <c r="Q49" s="351"/>
      <c r="R49" s="352">
        <f t="shared" si="20"/>
        <v>15986</v>
      </c>
      <c r="S49" s="353">
        <f t="shared" si="21"/>
        <v>0.0018331860339801088</v>
      </c>
      <c r="T49" s="350">
        <v>11602</v>
      </c>
      <c r="U49" s="351">
        <v>3165</v>
      </c>
      <c r="V49" s="352"/>
      <c r="W49" s="351"/>
      <c r="X49" s="352">
        <f t="shared" si="22"/>
        <v>14767</v>
      </c>
      <c r="Y49" s="355">
        <f t="shared" si="23"/>
        <v>0.08254892666079772</v>
      </c>
    </row>
    <row r="50" spans="1:25" ht="19.5" customHeight="1">
      <c r="A50" s="349" t="s">
        <v>187</v>
      </c>
      <c r="B50" s="350">
        <v>1036</v>
      </c>
      <c r="C50" s="351">
        <v>388</v>
      </c>
      <c r="D50" s="352">
        <v>0</v>
      </c>
      <c r="E50" s="351">
        <v>0</v>
      </c>
      <c r="F50" s="352">
        <f>SUM(B50:E50)</f>
        <v>1424</v>
      </c>
      <c r="G50" s="353">
        <f>F50/$F$9</f>
        <v>0.001511916428394725</v>
      </c>
      <c r="H50" s="350">
        <v>915</v>
      </c>
      <c r="I50" s="351">
        <v>317</v>
      </c>
      <c r="J50" s="352"/>
      <c r="K50" s="351"/>
      <c r="L50" s="352">
        <f>SUM(H50:K50)</f>
        <v>1232</v>
      </c>
      <c r="M50" s="354">
        <f>IF(ISERROR(F50/L50-1),"         /0",(F50/L50-1))</f>
        <v>0.1558441558441559</v>
      </c>
      <c r="N50" s="350">
        <v>7747</v>
      </c>
      <c r="O50" s="351">
        <v>5779</v>
      </c>
      <c r="P50" s="352"/>
      <c r="Q50" s="351"/>
      <c r="R50" s="352">
        <f>SUM(N50:Q50)</f>
        <v>13526</v>
      </c>
      <c r="S50" s="353">
        <f>R50/$R$9</f>
        <v>0.0015510868444648413</v>
      </c>
      <c r="T50" s="350">
        <v>7413</v>
      </c>
      <c r="U50" s="351">
        <v>3146</v>
      </c>
      <c r="V50" s="352"/>
      <c r="W50" s="351"/>
      <c r="X50" s="352">
        <f>SUM(T50:W50)</f>
        <v>10559</v>
      </c>
      <c r="Y50" s="355">
        <f>IF(ISERROR(R50/X50-1),"         /0",IF(R50/X50&gt;5,"  *  ",(R50/X50-1)))</f>
        <v>0.280992518230893</v>
      </c>
    </row>
    <row r="51" spans="1:25" ht="19.5" customHeight="1">
      <c r="A51" s="349" t="s">
        <v>183</v>
      </c>
      <c r="B51" s="350">
        <v>590</v>
      </c>
      <c r="C51" s="351">
        <v>132</v>
      </c>
      <c r="D51" s="352">
        <v>0</v>
      </c>
      <c r="E51" s="351">
        <v>0</v>
      </c>
      <c r="F51" s="352">
        <f t="shared" si="16"/>
        <v>722</v>
      </c>
      <c r="G51" s="353">
        <f t="shared" si="17"/>
        <v>0.0007665756048462018</v>
      </c>
      <c r="H51" s="350">
        <v>302</v>
      </c>
      <c r="I51" s="351">
        <v>91</v>
      </c>
      <c r="J51" s="352"/>
      <c r="K51" s="351"/>
      <c r="L51" s="352">
        <f t="shared" si="18"/>
        <v>393</v>
      </c>
      <c r="M51" s="354">
        <f t="shared" si="19"/>
        <v>0.8371501272264632</v>
      </c>
      <c r="N51" s="350">
        <v>3333</v>
      </c>
      <c r="O51" s="351">
        <v>1629</v>
      </c>
      <c r="P51" s="352"/>
      <c r="Q51" s="351"/>
      <c r="R51" s="352">
        <f t="shared" si="20"/>
        <v>4962</v>
      </c>
      <c r="S51" s="353">
        <f t="shared" si="21"/>
        <v>0.0005690147066564055</v>
      </c>
      <c r="T51" s="350">
        <v>3481</v>
      </c>
      <c r="U51" s="351">
        <v>400</v>
      </c>
      <c r="V51" s="352"/>
      <c r="W51" s="351"/>
      <c r="X51" s="352">
        <f t="shared" si="22"/>
        <v>3881</v>
      </c>
      <c r="Y51" s="355">
        <f t="shared" si="23"/>
        <v>0.27853645967534146</v>
      </c>
    </row>
    <row r="52" spans="1:25" ht="19.5" customHeight="1">
      <c r="A52" s="349" t="s">
        <v>179</v>
      </c>
      <c r="B52" s="350">
        <v>287</v>
      </c>
      <c r="C52" s="351">
        <v>165</v>
      </c>
      <c r="D52" s="352">
        <v>0</v>
      </c>
      <c r="E52" s="351">
        <v>0</v>
      </c>
      <c r="F52" s="352">
        <f t="shared" si="16"/>
        <v>452</v>
      </c>
      <c r="G52" s="353">
        <f t="shared" si="17"/>
        <v>0.0004799060573275391</v>
      </c>
      <c r="H52" s="350">
        <v>100</v>
      </c>
      <c r="I52" s="351">
        <v>107</v>
      </c>
      <c r="J52" s="352"/>
      <c r="K52" s="351"/>
      <c r="L52" s="352">
        <f t="shared" si="18"/>
        <v>207</v>
      </c>
      <c r="M52" s="354">
        <f t="shared" si="19"/>
        <v>1.183574879227053</v>
      </c>
      <c r="N52" s="350">
        <v>1595</v>
      </c>
      <c r="O52" s="351">
        <v>1906</v>
      </c>
      <c r="P52" s="352"/>
      <c r="Q52" s="351"/>
      <c r="R52" s="352">
        <f t="shared" si="20"/>
        <v>3501</v>
      </c>
      <c r="S52" s="353">
        <f t="shared" si="21"/>
        <v>0.00040147530995648446</v>
      </c>
      <c r="T52" s="350">
        <v>290</v>
      </c>
      <c r="U52" s="351">
        <v>389</v>
      </c>
      <c r="V52" s="352"/>
      <c r="W52" s="351"/>
      <c r="X52" s="352">
        <f t="shared" si="22"/>
        <v>679</v>
      </c>
      <c r="Y52" s="355" t="str">
        <f t="shared" si="23"/>
        <v>  *  </v>
      </c>
    </row>
    <row r="53" spans="1:25" ht="19.5" customHeight="1" thickBot="1">
      <c r="A53" s="356" t="s">
        <v>167</v>
      </c>
      <c r="B53" s="357">
        <v>132</v>
      </c>
      <c r="C53" s="358">
        <v>91</v>
      </c>
      <c r="D53" s="359">
        <v>0</v>
      </c>
      <c r="E53" s="358">
        <v>5</v>
      </c>
      <c r="F53" s="359">
        <f t="shared" si="16"/>
        <v>228</v>
      </c>
      <c r="G53" s="360">
        <f t="shared" si="17"/>
        <v>0.0002420765067935374</v>
      </c>
      <c r="H53" s="357">
        <v>1803</v>
      </c>
      <c r="I53" s="358">
        <v>1070</v>
      </c>
      <c r="J53" s="359"/>
      <c r="K53" s="358"/>
      <c r="L53" s="359">
        <f t="shared" si="18"/>
        <v>2873</v>
      </c>
      <c r="M53" s="361">
        <f t="shared" si="19"/>
        <v>-0.9206404455273234</v>
      </c>
      <c r="N53" s="357">
        <v>6757</v>
      </c>
      <c r="O53" s="358">
        <v>4056</v>
      </c>
      <c r="P53" s="359">
        <v>17</v>
      </c>
      <c r="Q53" s="358">
        <v>39</v>
      </c>
      <c r="R53" s="359">
        <f t="shared" si="20"/>
        <v>10869</v>
      </c>
      <c r="S53" s="360">
        <f t="shared" si="21"/>
        <v>0.0012463967848948957</v>
      </c>
      <c r="T53" s="357">
        <v>15191</v>
      </c>
      <c r="U53" s="358">
        <v>13635</v>
      </c>
      <c r="V53" s="359">
        <v>0</v>
      </c>
      <c r="W53" s="358">
        <v>4</v>
      </c>
      <c r="X53" s="359">
        <f t="shared" si="22"/>
        <v>28830</v>
      </c>
      <c r="Y53" s="362">
        <f t="shared" si="23"/>
        <v>-0.622996878251821</v>
      </c>
    </row>
    <row r="54" spans="1:25" s="174" customFormat="1" ht="19.5" customHeight="1">
      <c r="A54" s="183" t="s">
        <v>53</v>
      </c>
      <c r="B54" s="180">
        <f>SUM(B55:B67)</f>
        <v>142084</v>
      </c>
      <c r="C54" s="179">
        <f>SUM(C55:C67)</f>
        <v>136692</v>
      </c>
      <c r="D54" s="178">
        <f>SUM(D55:D67)</f>
        <v>71</v>
      </c>
      <c r="E54" s="179">
        <f>SUM(E55:E67)</f>
        <v>65</v>
      </c>
      <c r="F54" s="178">
        <f>SUM(B54:E54)</f>
        <v>278912</v>
      </c>
      <c r="G54" s="181">
        <f>F54/$F$9</f>
        <v>0.2961317660649084</v>
      </c>
      <c r="H54" s="180">
        <f>SUM(H55:H67)</f>
        <v>123016</v>
      </c>
      <c r="I54" s="179">
        <f>SUM(I55:I67)</f>
        <v>117426</v>
      </c>
      <c r="J54" s="178">
        <f>SUM(J55:J67)</f>
        <v>1615</v>
      </c>
      <c r="K54" s="179">
        <f>SUM(K55:K67)</f>
        <v>1508</v>
      </c>
      <c r="L54" s="178">
        <f>SUM(H54:K54)</f>
        <v>243565</v>
      </c>
      <c r="M54" s="182">
        <f>IF(ISERROR(F54/L54-1),"         /0",(F54/L54-1))</f>
        <v>0.1451234783322728</v>
      </c>
      <c r="N54" s="180">
        <f>SUM(N55:N67)</f>
        <v>1293515</v>
      </c>
      <c r="O54" s="179">
        <f>SUM(O55:O67)</f>
        <v>1238889</v>
      </c>
      <c r="P54" s="178">
        <f>SUM(P55:P67)</f>
        <v>5565</v>
      </c>
      <c r="Q54" s="179">
        <f>SUM(Q55:Q67)</f>
        <v>5818</v>
      </c>
      <c r="R54" s="178">
        <f>SUM(N54:Q54)</f>
        <v>2543787</v>
      </c>
      <c r="S54" s="181">
        <f>R54/$R$9</f>
        <v>0.2917074191054772</v>
      </c>
      <c r="T54" s="180">
        <f>SUM(T55:T67)</f>
        <v>1155411</v>
      </c>
      <c r="U54" s="179">
        <f>SUM(U55:U67)</f>
        <v>1125348</v>
      </c>
      <c r="V54" s="178">
        <f>SUM(V55:V67)</f>
        <v>27449</v>
      </c>
      <c r="W54" s="179">
        <f>SUM(W55:W67)</f>
        <v>28380</v>
      </c>
      <c r="X54" s="178">
        <f>SUM(T54:W54)</f>
        <v>2336588</v>
      </c>
      <c r="Y54" s="175">
        <f>IF(ISERROR(R54/X54-1),"         /0",IF(R54/X54&gt;5,"  *  ",(R54/X54-1)))</f>
        <v>0.08867588124222148</v>
      </c>
    </row>
    <row r="55" spans="1:25" s="137" customFormat="1" ht="19.5" customHeight="1">
      <c r="A55" s="342" t="s">
        <v>162</v>
      </c>
      <c r="B55" s="343">
        <v>64213</v>
      </c>
      <c r="C55" s="344">
        <v>60112</v>
      </c>
      <c r="D55" s="345">
        <v>0</v>
      </c>
      <c r="E55" s="344">
        <v>0</v>
      </c>
      <c r="F55" s="345">
        <f>SUM(B55:E55)</f>
        <v>124325</v>
      </c>
      <c r="G55" s="346">
        <f>F55/$F$9</f>
        <v>0.13200070924169535</v>
      </c>
      <c r="H55" s="343">
        <v>54731</v>
      </c>
      <c r="I55" s="344">
        <v>50394</v>
      </c>
      <c r="J55" s="345"/>
      <c r="K55" s="344"/>
      <c r="L55" s="345">
        <f>SUM(H55:K55)</f>
        <v>105125</v>
      </c>
      <c r="M55" s="347">
        <f>IF(ISERROR(F55/L55-1),"         /0",(F55/L55-1))</f>
        <v>0.18263971462544593</v>
      </c>
      <c r="N55" s="343">
        <v>599397</v>
      </c>
      <c r="O55" s="344">
        <v>564112</v>
      </c>
      <c r="P55" s="345"/>
      <c r="Q55" s="344"/>
      <c r="R55" s="345">
        <f>SUM(N55:Q55)</f>
        <v>1163509</v>
      </c>
      <c r="S55" s="346">
        <f>R55/$R$9</f>
        <v>0.1334247747535445</v>
      </c>
      <c r="T55" s="363">
        <v>534601</v>
      </c>
      <c r="U55" s="344">
        <v>504016</v>
      </c>
      <c r="V55" s="345"/>
      <c r="W55" s="344"/>
      <c r="X55" s="345">
        <f>SUM(T55:W55)</f>
        <v>1038617</v>
      </c>
      <c r="Y55" s="348">
        <f>IF(ISERROR(R55/X55-1),"         /0",IF(R55/X55&gt;5,"  *  ",(R55/X55-1)))</f>
        <v>0.12024836874420508</v>
      </c>
    </row>
    <row r="56" spans="1:25" s="137" customFormat="1" ht="19.5" customHeight="1">
      <c r="A56" s="349" t="s">
        <v>156</v>
      </c>
      <c r="B56" s="350">
        <v>27749</v>
      </c>
      <c r="C56" s="351">
        <v>27200</v>
      </c>
      <c r="D56" s="352">
        <v>3</v>
      </c>
      <c r="E56" s="351">
        <v>0</v>
      </c>
      <c r="F56" s="352">
        <f aca="true" t="shared" si="24" ref="F56:F67">SUM(B56:E56)</f>
        <v>54952</v>
      </c>
      <c r="G56" s="353">
        <f aca="true" t="shared" si="25" ref="G56:G67">F56/$F$9</f>
        <v>0.058344685093502054</v>
      </c>
      <c r="H56" s="350">
        <v>22090</v>
      </c>
      <c r="I56" s="351">
        <v>22720</v>
      </c>
      <c r="J56" s="352">
        <v>1579</v>
      </c>
      <c r="K56" s="351">
        <v>1473</v>
      </c>
      <c r="L56" s="352">
        <f aca="true" t="shared" si="26" ref="L56:L67">SUM(H56:K56)</f>
        <v>47862</v>
      </c>
      <c r="M56" s="354">
        <f aca="true" t="shared" si="27" ref="M56:M67">IF(ISERROR(F56/L56-1),"         /0",(F56/L56-1))</f>
        <v>0.1481342192135724</v>
      </c>
      <c r="N56" s="350">
        <v>231937</v>
      </c>
      <c r="O56" s="351">
        <v>229151</v>
      </c>
      <c r="P56" s="352">
        <v>4961</v>
      </c>
      <c r="Q56" s="351">
        <v>5367</v>
      </c>
      <c r="R56" s="352">
        <f aca="true" t="shared" si="28" ref="R56:R67">SUM(N56:Q56)</f>
        <v>471416</v>
      </c>
      <c r="S56" s="353">
        <f aca="true" t="shared" si="29" ref="S56:S67">R56/$R$9</f>
        <v>0.05405937866850788</v>
      </c>
      <c r="T56" s="364">
        <v>209586</v>
      </c>
      <c r="U56" s="351">
        <v>212707</v>
      </c>
      <c r="V56" s="352">
        <v>26088</v>
      </c>
      <c r="W56" s="351">
        <v>27003</v>
      </c>
      <c r="X56" s="352">
        <f aca="true" t="shared" si="30" ref="X56:X67">SUM(T56:W56)</f>
        <v>475384</v>
      </c>
      <c r="Y56" s="355">
        <f aca="true" t="shared" si="31" ref="Y56:Y67">IF(ISERROR(R56/X56-1),"         /0",IF(R56/X56&gt;5,"  *  ",(R56/X56-1)))</f>
        <v>-0.008346936371438685</v>
      </c>
    </row>
    <row r="57" spans="1:25" s="137" customFormat="1" ht="19.5" customHeight="1">
      <c r="A57" s="349" t="s">
        <v>184</v>
      </c>
      <c r="B57" s="350">
        <v>7737</v>
      </c>
      <c r="C57" s="351">
        <v>8299</v>
      </c>
      <c r="D57" s="352">
        <v>0</v>
      </c>
      <c r="E57" s="351">
        <v>0</v>
      </c>
      <c r="F57" s="352">
        <f t="shared" si="24"/>
        <v>16036</v>
      </c>
      <c r="G57" s="353">
        <f t="shared" si="25"/>
        <v>0.0170260476444788</v>
      </c>
      <c r="H57" s="350">
        <v>7160</v>
      </c>
      <c r="I57" s="351">
        <v>6494</v>
      </c>
      <c r="J57" s="352"/>
      <c r="K57" s="351"/>
      <c r="L57" s="352">
        <f t="shared" si="26"/>
        <v>13654</v>
      </c>
      <c r="M57" s="354">
        <f t="shared" si="27"/>
        <v>0.17445437234510042</v>
      </c>
      <c r="N57" s="350">
        <v>59898</v>
      </c>
      <c r="O57" s="351">
        <v>63331</v>
      </c>
      <c r="P57" s="352"/>
      <c r="Q57" s="351"/>
      <c r="R57" s="352">
        <f t="shared" si="28"/>
        <v>123229</v>
      </c>
      <c r="S57" s="353">
        <f t="shared" si="29"/>
        <v>0.014131219928771102</v>
      </c>
      <c r="T57" s="364">
        <v>58877</v>
      </c>
      <c r="U57" s="351">
        <v>63001</v>
      </c>
      <c r="V57" s="352"/>
      <c r="W57" s="351"/>
      <c r="X57" s="352">
        <f t="shared" si="30"/>
        <v>121878</v>
      </c>
      <c r="Y57" s="355">
        <f t="shared" si="31"/>
        <v>0.011084855347150535</v>
      </c>
    </row>
    <row r="58" spans="1:25" s="137" customFormat="1" ht="19.5" customHeight="1">
      <c r="A58" s="349" t="s">
        <v>181</v>
      </c>
      <c r="B58" s="350">
        <v>7624</v>
      </c>
      <c r="C58" s="351">
        <v>7335</v>
      </c>
      <c r="D58" s="352">
        <v>0</v>
      </c>
      <c r="E58" s="351">
        <v>0</v>
      </c>
      <c r="F58" s="352">
        <f aca="true" t="shared" si="32" ref="F58:F63">SUM(B58:E58)</f>
        <v>14959</v>
      </c>
      <c r="G58" s="353">
        <f aca="true" t="shared" si="33" ref="G58:G63">F58/$F$9</f>
        <v>0.015882554671598798</v>
      </c>
      <c r="H58" s="350">
        <v>6881</v>
      </c>
      <c r="I58" s="351">
        <v>6372</v>
      </c>
      <c r="J58" s="352"/>
      <c r="K58" s="351"/>
      <c r="L58" s="352">
        <f aca="true" t="shared" si="34" ref="L58:L63">SUM(H58:K58)</f>
        <v>13253</v>
      </c>
      <c r="M58" s="354">
        <f aca="true" t="shared" si="35" ref="M58:M63">IF(ISERROR(F58/L58-1),"         /0",(F58/L58-1))</f>
        <v>0.12872557156870146</v>
      </c>
      <c r="N58" s="350">
        <v>68065</v>
      </c>
      <c r="O58" s="351">
        <v>64990</v>
      </c>
      <c r="P58" s="352"/>
      <c r="Q58" s="351"/>
      <c r="R58" s="352">
        <f aca="true" t="shared" si="36" ref="R58:R63">SUM(N58:Q58)</f>
        <v>133055</v>
      </c>
      <c r="S58" s="353">
        <f aca="true" t="shared" si="37" ref="S58:S63">R58/$R$9</f>
        <v>0.015258011244290215</v>
      </c>
      <c r="T58" s="364">
        <v>57943</v>
      </c>
      <c r="U58" s="351">
        <v>53807</v>
      </c>
      <c r="V58" s="352">
        <v>94</v>
      </c>
      <c r="W58" s="351">
        <v>221</v>
      </c>
      <c r="X58" s="352">
        <f aca="true" t="shared" si="38" ref="X58:X63">SUM(T58:W58)</f>
        <v>112065</v>
      </c>
      <c r="Y58" s="355">
        <f aca="true" t="shared" si="39" ref="Y58:Y63">IF(ISERROR(R58/X58-1),"         /0",IF(R58/X58&gt;5,"  *  ",(R58/X58-1)))</f>
        <v>0.18730201222504794</v>
      </c>
    </row>
    <row r="59" spans="1:25" s="137" customFormat="1" ht="19.5" customHeight="1">
      <c r="A59" s="349" t="s">
        <v>175</v>
      </c>
      <c r="B59" s="350">
        <v>7695</v>
      </c>
      <c r="C59" s="351">
        <v>7059</v>
      </c>
      <c r="D59" s="352">
        <v>0</v>
      </c>
      <c r="E59" s="351">
        <v>0</v>
      </c>
      <c r="F59" s="352">
        <f t="shared" si="32"/>
        <v>14754</v>
      </c>
      <c r="G59" s="353">
        <f t="shared" si="33"/>
        <v>0.01566489816329759</v>
      </c>
      <c r="H59" s="350">
        <v>8226</v>
      </c>
      <c r="I59" s="351">
        <v>7713</v>
      </c>
      <c r="J59" s="352"/>
      <c r="K59" s="351"/>
      <c r="L59" s="352">
        <f t="shared" si="34"/>
        <v>15939</v>
      </c>
      <c r="M59" s="354">
        <f t="shared" si="35"/>
        <v>-0.07434594391116134</v>
      </c>
      <c r="N59" s="350">
        <v>66193</v>
      </c>
      <c r="O59" s="351">
        <v>64005</v>
      </c>
      <c r="P59" s="352"/>
      <c r="Q59" s="351"/>
      <c r="R59" s="352">
        <f t="shared" si="36"/>
        <v>130198</v>
      </c>
      <c r="S59" s="353">
        <f t="shared" si="37"/>
        <v>0.014930386291263744</v>
      </c>
      <c r="T59" s="364">
        <v>64237</v>
      </c>
      <c r="U59" s="351">
        <v>62965</v>
      </c>
      <c r="V59" s="352"/>
      <c r="W59" s="351"/>
      <c r="X59" s="352">
        <f t="shared" si="38"/>
        <v>127202</v>
      </c>
      <c r="Y59" s="355">
        <f t="shared" si="39"/>
        <v>0.02355308878791207</v>
      </c>
    </row>
    <row r="60" spans="1:25" s="137" customFormat="1" ht="19.5" customHeight="1">
      <c r="A60" s="349" t="s">
        <v>190</v>
      </c>
      <c r="B60" s="350">
        <v>6423</v>
      </c>
      <c r="C60" s="351">
        <v>6323</v>
      </c>
      <c r="D60" s="352">
        <v>0</v>
      </c>
      <c r="E60" s="351">
        <v>0</v>
      </c>
      <c r="F60" s="352">
        <f t="shared" si="32"/>
        <v>12746</v>
      </c>
      <c r="G60" s="353">
        <f t="shared" si="33"/>
        <v>0.013532926121010648</v>
      </c>
      <c r="H60" s="350">
        <v>5554</v>
      </c>
      <c r="I60" s="351">
        <v>5617</v>
      </c>
      <c r="J60" s="352"/>
      <c r="K60" s="351"/>
      <c r="L60" s="352">
        <f t="shared" si="34"/>
        <v>11171</v>
      </c>
      <c r="M60" s="354">
        <f t="shared" si="35"/>
        <v>0.1409900635574255</v>
      </c>
      <c r="N60" s="350">
        <v>59592</v>
      </c>
      <c r="O60" s="351">
        <v>60065</v>
      </c>
      <c r="P60" s="352"/>
      <c r="Q60" s="351"/>
      <c r="R60" s="352">
        <f t="shared" si="36"/>
        <v>119657</v>
      </c>
      <c r="S60" s="353">
        <f t="shared" si="37"/>
        <v>0.01372160273163755</v>
      </c>
      <c r="T60" s="364">
        <v>50901</v>
      </c>
      <c r="U60" s="351">
        <v>51685</v>
      </c>
      <c r="V60" s="352"/>
      <c r="W60" s="351"/>
      <c r="X60" s="352">
        <f t="shared" si="38"/>
        <v>102586</v>
      </c>
      <c r="Y60" s="355">
        <f t="shared" si="39"/>
        <v>0.16640672216481778</v>
      </c>
    </row>
    <row r="61" spans="1:25" s="137" customFormat="1" ht="19.5" customHeight="1">
      <c r="A61" s="349" t="s">
        <v>192</v>
      </c>
      <c r="B61" s="350">
        <v>5460</v>
      </c>
      <c r="C61" s="351">
        <v>5588</v>
      </c>
      <c r="D61" s="352">
        <v>0</v>
      </c>
      <c r="E61" s="351">
        <v>0</v>
      </c>
      <c r="F61" s="352">
        <f t="shared" si="32"/>
        <v>11048</v>
      </c>
      <c r="G61" s="353">
        <f t="shared" si="33"/>
        <v>0.011730093188837725</v>
      </c>
      <c r="H61" s="350">
        <v>4852</v>
      </c>
      <c r="I61" s="351">
        <v>5134</v>
      </c>
      <c r="J61" s="352"/>
      <c r="K61" s="351"/>
      <c r="L61" s="352">
        <f t="shared" si="34"/>
        <v>9986</v>
      </c>
      <c r="M61" s="354">
        <f t="shared" si="35"/>
        <v>0.10634888844382129</v>
      </c>
      <c r="N61" s="350">
        <v>52814</v>
      </c>
      <c r="O61" s="351">
        <v>50784</v>
      </c>
      <c r="P61" s="352">
        <v>97</v>
      </c>
      <c r="Q61" s="351"/>
      <c r="R61" s="352">
        <f t="shared" si="36"/>
        <v>103695</v>
      </c>
      <c r="S61" s="353">
        <f t="shared" si="37"/>
        <v>0.011891168884872225</v>
      </c>
      <c r="T61" s="364">
        <v>46642</v>
      </c>
      <c r="U61" s="351">
        <v>48760</v>
      </c>
      <c r="V61" s="352">
        <v>461</v>
      </c>
      <c r="W61" s="351">
        <v>337</v>
      </c>
      <c r="X61" s="352">
        <f t="shared" si="38"/>
        <v>96200</v>
      </c>
      <c r="Y61" s="355">
        <f t="shared" si="39"/>
        <v>0.07791060291060292</v>
      </c>
    </row>
    <row r="62" spans="1:25" s="137" customFormat="1" ht="19.5" customHeight="1">
      <c r="A62" s="349" t="s">
        <v>185</v>
      </c>
      <c r="B62" s="350">
        <v>5761</v>
      </c>
      <c r="C62" s="351">
        <v>4612</v>
      </c>
      <c r="D62" s="352">
        <v>0</v>
      </c>
      <c r="E62" s="351">
        <v>0</v>
      </c>
      <c r="F62" s="352">
        <f t="shared" si="32"/>
        <v>10373</v>
      </c>
      <c r="G62" s="353">
        <f t="shared" si="33"/>
        <v>0.011013419320041068</v>
      </c>
      <c r="H62" s="350">
        <v>3546</v>
      </c>
      <c r="I62" s="351">
        <v>2922</v>
      </c>
      <c r="J62" s="352"/>
      <c r="K62" s="351"/>
      <c r="L62" s="352">
        <f t="shared" si="34"/>
        <v>6468</v>
      </c>
      <c r="M62" s="354">
        <f t="shared" si="35"/>
        <v>0.6037414965986394</v>
      </c>
      <c r="N62" s="350">
        <v>52104</v>
      </c>
      <c r="O62" s="351">
        <v>38700</v>
      </c>
      <c r="P62" s="352"/>
      <c r="Q62" s="351"/>
      <c r="R62" s="352">
        <f t="shared" si="36"/>
        <v>90804</v>
      </c>
      <c r="S62" s="353">
        <f t="shared" si="37"/>
        <v>0.010412900327131852</v>
      </c>
      <c r="T62" s="364">
        <v>36334</v>
      </c>
      <c r="U62" s="351">
        <v>28216</v>
      </c>
      <c r="V62" s="352"/>
      <c r="W62" s="351"/>
      <c r="X62" s="352">
        <f t="shared" si="38"/>
        <v>64550</v>
      </c>
      <c r="Y62" s="355">
        <f t="shared" si="39"/>
        <v>0.4067234701781566</v>
      </c>
    </row>
    <row r="63" spans="1:25" s="137" customFormat="1" ht="19.5" customHeight="1">
      <c r="A63" s="349" t="s">
        <v>157</v>
      </c>
      <c r="B63" s="350">
        <v>3964</v>
      </c>
      <c r="C63" s="351">
        <v>3988</v>
      </c>
      <c r="D63" s="352">
        <v>0</v>
      </c>
      <c r="E63" s="351">
        <v>0</v>
      </c>
      <c r="F63" s="352">
        <f t="shared" si="32"/>
        <v>7952</v>
      </c>
      <c r="G63" s="353">
        <f t="shared" si="33"/>
        <v>0.008442949043957058</v>
      </c>
      <c r="H63" s="350">
        <v>3464</v>
      </c>
      <c r="I63" s="351">
        <v>3849</v>
      </c>
      <c r="J63" s="352"/>
      <c r="K63" s="351"/>
      <c r="L63" s="352">
        <f t="shared" si="34"/>
        <v>7313</v>
      </c>
      <c r="M63" s="354">
        <f t="shared" si="35"/>
        <v>0.08737864077669899</v>
      </c>
      <c r="N63" s="350">
        <v>37787</v>
      </c>
      <c r="O63" s="351">
        <v>35882</v>
      </c>
      <c r="P63" s="352">
        <v>246</v>
      </c>
      <c r="Q63" s="351">
        <v>247</v>
      </c>
      <c r="R63" s="352">
        <f t="shared" si="36"/>
        <v>74162</v>
      </c>
      <c r="S63" s="353">
        <f t="shared" si="37"/>
        <v>0.00850448784261434</v>
      </c>
      <c r="T63" s="364">
        <v>31418</v>
      </c>
      <c r="U63" s="351">
        <v>35218</v>
      </c>
      <c r="V63" s="352">
        <v>517</v>
      </c>
      <c r="W63" s="351">
        <v>515</v>
      </c>
      <c r="X63" s="352">
        <f t="shared" si="38"/>
        <v>67668</v>
      </c>
      <c r="Y63" s="355">
        <f t="shared" si="39"/>
        <v>0.09596855234379609</v>
      </c>
    </row>
    <row r="64" spans="1:25" s="137" customFormat="1" ht="19.5" customHeight="1">
      <c r="A64" s="349" t="s">
        <v>158</v>
      </c>
      <c r="B64" s="350">
        <v>3219</v>
      </c>
      <c r="C64" s="351">
        <v>3439</v>
      </c>
      <c r="D64" s="352">
        <v>0</v>
      </c>
      <c r="E64" s="351">
        <v>0</v>
      </c>
      <c r="F64" s="352">
        <f t="shared" si="24"/>
        <v>6658</v>
      </c>
      <c r="G64" s="353">
        <f t="shared" si="25"/>
        <v>0.0070690586939972455</v>
      </c>
      <c r="H64" s="350">
        <v>4261</v>
      </c>
      <c r="I64" s="351">
        <v>4341</v>
      </c>
      <c r="J64" s="352"/>
      <c r="K64" s="351"/>
      <c r="L64" s="352">
        <f t="shared" si="26"/>
        <v>8602</v>
      </c>
      <c r="M64" s="354">
        <f t="shared" si="27"/>
        <v>-0.2259939548942107</v>
      </c>
      <c r="N64" s="350">
        <v>42698</v>
      </c>
      <c r="O64" s="351">
        <v>42133</v>
      </c>
      <c r="P64" s="352"/>
      <c r="Q64" s="351"/>
      <c r="R64" s="352">
        <f t="shared" si="28"/>
        <v>84831</v>
      </c>
      <c r="S64" s="353">
        <f t="shared" si="29"/>
        <v>0.009727949734052709</v>
      </c>
      <c r="T64" s="364">
        <v>48967</v>
      </c>
      <c r="U64" s="351">
        <v>47727</v>
      </c>
      <c r="V64" s="352"/>
      <c r="W64" s="351"/>
      <c r="X64" s="352">
        <f t="shared" si="30"/>
        <v>96694</v>
      </c>
      <c r="Y64" s="355">
        <f t="shared" si="31"/>
        <v>-0.12268599913128009</v>
      </c>
    </row>
    <row r="65" spans="1:25" s="137" customFormat="1" ht="19.5" customHeight="1">
      <c r="A65" s="349" t="s">
        <v>199</v>
      </c>
      <c r="B65" s="350">
        <v>1781</v>
      </c>
      <c r="C65" s="351">
        <v>2272</v>
      </c>
      <c r="D65" s="352">
        <v>0</v>
      </c>
      <c r="E65" s="351">
        <v>0</v>
      </c>
      <c r="F65" s="352">
        <f t="shared" si="24"/>
        <v>4053</v>
      </c>
      <c r="G65" s="353">
        <f t="shared" si="25"/>
        <v>0.0043032284299745925</v>
      </c>
      <c r="H65" s="350">
        <v>1770</v>
      </c>
      <c r="I65" s="351">
        <v>1407</v>
      </c>
      <c r="J65" s="352"/>
      <c r="K65" s="351"/>
      <c r="L65" s="352">
        <f t="shared" si="26"/>
        <v>3177</v>
      </c>
      <c r="M65" s="354">
        <f t="shared" si="27"/>
        <v>0.27573182247403216</v>
      </c>
      <c r="N65" s="350">
        <v>18189</v>
      </c>
      <c r="O65" s="351">
        <v>20855</v>
      </c>
      <c r="P65" s="352"/>
      <c r="Q65" s="351"/>
      <c r="R65" s="352">
        <f t="shared" si="28"/>
        <v>39044</v>
      </c>
      <c r="S65" s="353">
        <f t="shared" si="29"/>
        <v>0.0044773499005829704</v>
      </c>
      <c r="T65" s="364">
        <v>12996</v>
      </c>
      <c r="U65" s="351">
        <v>15085</v>
      </c>
      <c r="V65" s="352"/>
      <c r="W65" s="351"/>
      <c r="X65" s="352">
        <f t="shared" si="30"/>
        <v>28081</v>
      </c>
      <c r="Y65" s="355">
        <f t="shared" si="31"/>
        <v>0.39040632456109114</v>
      </c>
    </row>
    <row r="66" spans="1:25" s="137" customFormat="1" ht="19.5" customHeight="1">
      <c r="A66" s="349" t="s">
        <v>205</v>
      </c>
      <c r="B66" s="350">
        <v>221</v>
      </c>
      <c r="C66" s="351">
        <v>225</v>
      </c>
      <c r="D66" s="352">
        <v>0</v>
      </c>
      <c r="E66" s="351">
        <v>0</v>
      </c>
      <c r="F66" s="352">
        <f t="shared" si="24"/>
        <v>446</v>
      </c>
      <c r="G66" s="353">
        <f t="shared" si="25"/>
        <v>0.00047353562293823547</v>
      </c>
      <c r="H66" s="350">
        <v>206</v>
      </c>
      <c r="I66" s="351">
        <v>235</v>
      </c>
      <c r="J66" s="352"/>
      <c r="K66" s="351"/>
      <c r="L66" s="352">
        <f t="shared" si="26"/>
        <v>441</v>
      </c>
      <c r="M66" s="354">
        <f t="shared" si="27"/>
        <v>0.01133786848072571</v>
      </c>
      <c r="N66" s="350">
        <v>2705</v>
      </c>
      <c r="O66" s="351">
        <v>2507</v>
      </c>
      <c r="P66" s="352"/>
      <c r="Q66" s="351"/>
      <c r="R66" s="352">
        <f t="shared" si="28"/>
        <v>5212</v>
      </c>
      <c r="S66" s="353">
        <f t="shared" si="29"/>
        <v>0.0005976833234770628</v>
      </c>
      <c r="T66" s="364">
        <v>1112</v>
      </c>
      <c r="U66" s="351">
        <v>941</v>
      </c>
      <c r="V66" s="352"/>
      <c r="W66" s="351"/>
      <c r="X66" s="352">
        <f t="shared" si="30"/>
        <v>2053</v>
      </c>
      <c r="Y66" s="355">
        <f t="shared" si="31"/>
        <v>1.5387238188017536</v>
      </c>
    </row>
    <row r="67" spans="1:25" s="137" customFormat="1" ht="19.5" customHeight="1" thickBot="1">
      <c r="A67" s="356" t="s">
        <v>167</v>
      </c>
      <c r="B67" s="357">
        <v>237</v>
      </c>
      <c r="C67" s="358">
        <v>240</v>
      </c>
      <c r="D67" s="359">
        <v>68</v>
      </c>
      <c r="E67" s="358">
        <v>65</v>
      </c>
      <c r="F67" s="359">
        <f t="shared" si="24"/>
        <v>610</v>
      </c>
      <c r="G67" s="360">
        <f t="shared" si="25"/>
        <v>0.000647660829579201</v>
      </c>
      <c r="H67" s="357">
        <v>275</v>
      </c>
      <c r="I67" s="358">
        <v>228</v>
      </c>
      <c r="J67" s="359">
        <v>36</v>
      </c>
      <c r="K67" s="358">
        <v>35</v>
      </c>
      <c r="L67" s="359">
        <f t="shared" si="26"/>
        <v>574</v>
      </c>
      <c r="M67" s="361">
        <f t="shared" si="27"/>
        <v>0.06271777003484313</v>
      </c>
      <c r="N67" s="357">
        <v>2136</v>
      </c>
      <c r="O67" s="358">
        <v>2374</v>
      </c>
      <c r="P67" s="359">
        <v>261</v>
      </c>
      <c r="Q67" s="358">
        <v>204</v>
      </c>
      <c r="R67" s="359">
        <f t="shared" si="28"/>
        <v>4975</v>
      </c>
      <c r="S67" s="360">
        <f t="shared" si="29"/>
        <v>0.0005705054747310798</v>
      </c>
      <c r="T67" s="365">
        <v>1797</v>
      </c>
      <c r="U67" s="358">
        <v>1220</v>
      </c>
      <c r="V67" s="359">
        <v>289</v>
      </c>
      <c r="W67" s="358">
        <v>304</v>
      </c>
      <c r="X67" s="359">
        <f t="shared" si="30"/>
        <v>3610</v>
      </c>
      <c r="Y67" s="362">
        <f t="shared" si="31"/>
        <v>0.37811634349030476</v>
      </c>
    </row>
    <row r="68" spans="1:25" s="174" customFormat="1" ht="19.5" customHeight="1">
      <c r="A68" s="183" t="s">
        <v>52</v>
      </c>
      <c r="B68" s="180">
        <f>SUM(B69:B78)</f>
        <v>10646</v>
      </c>
      <c r="C68" s="179">
        <f>SUM(C69:C78)</f>
        <v>10498</v>
      </c>
      <c r="D68" s="178">
        <f>SUM(D69:D78)</f>
        <v>66</v>
      </c>
      <c r="E68" s="179">
        <f>SUM(E69:E78)</f>
        <v>75</v>
      </c>
      <c r="F68" s="178">
        <f aca="true" t="shared" si="40" ref="F68:F79">SUM(B68:E68)</f>
        <v>21285</v>
      </c>
      <c r="G68" s="181">
        <f aca="true" t="shared" si="41" ref="G68:G79">F68/$F$9</f>
        <v>0.02259911599605458</v>
      </c>
      <c r="H68" s="180">
        <f>SUM(H69:H78)</f>
        <v>10087</v>
      </c>
      <c r="I68" s="179">
        <f>SUM(I69:I78)</f>
        <v>9854</v>
      </c>
      <c r="J68" s="178">
        <f>SUM(J69:J78)</f>
        <v>10</v>
      </c>
      <c r="K68" s="179">
        <f>SUM(K69:K78)</f>
        <v>8</v>
      </c>
      <c r="L68" s="178">
        <f aca="true" t="shared" si="42" ref="L68:L79">SUM(H68:K68)</f>
        <v>19959</v>
      </c>
      <c r="M68" s="182">
        <f aca="true" t="shared" si="43" ref="M68:M79">IF(ISERROR(F68/L68-1),"         /0",(F68/L68-1))</f>
        <v>0.0664361941981062</v>
      </c>
      <c r="N68" s="180">
        <f>SUM(N69:N78)</f>
        <v>103372</v>
      </c>
      <c r="O68" s="179">
        <f>SUM(O69:O78)</f>
        <v>103584</v>
      </c>
      <c r="P68" s="178">
        <f>SUM(P69:P78)</f>
        <v>755</v>
      </c>
      <c r="Q68" s="179">
        <f>SUM(Q69:Q78)</f>
        <v>739</v>
      </c>
      <c r="R68" s="178">
        <f aca="true" t="shared" si="44" ref="R68:R79">SUM(N68:Q68)</f>
        <v>208450</v>
      </c>
      <c r="S68" s="181">
        <f aca="true" t="shared" si="45" ref="S68:S79">R68/$R$9</f>
        <v>0.023903892705064034</v>
      </c>
      <c r="T68" s="180">
        <f>SUM(T69:T78)</f>
        <v>95542</v>
      </c>
      <c r="U68" s="179">
        <f>SUM(U69:U78)</f>
        <v>95854</v>
      </c>
      <c r="V68" s="178">
        <f>SUM(V69:V78)</f>
        <v>437</v>
      </c>
      <c r="W68" s="179">
        <f>SUM(W69:W78)</f>
        <v>569</v>
      </c>
      <c r="X68" s="178">
        <f aca="true" t="shared" si="46" ref="X68:X79">SUM(T68:W68)</f>
        <v>192402</v>
      </c>
      <c r="Y68" s="175">
        <f aca="true" t="shared" si="47" ref="Y68:Y79">IF(ISERROR(R68/X68-1),"         /0",IF(R68/X68&gt;5,"  *  ",(R68/X68-1)))</f>
        <v>0.08340869637529758</v>
      </c>
    </row>
    <row r="69" spans="1:25" ht="19.5" customHeight="1">
      <c r="A69" s="342" t="s">
        <v>156</v>
      </c>
      <c r="B69" s="343">
        <v>4680</v>
      </c>
      <c r="C69" s="344">
        <v>4617</v>
      </c>
      <c r="D69" s="345">
        <v>0</v>
      </c>
      <c r="E69" s="344">
        <v>0</v>
      </c>
      <c r="F69" s="345">
        <f t="shared" si="40"/>
        <v>9297</v>
      </c>
      <c r="G69" s="346">
        <f t="shared" si="41"/>
        <v>0.009870988086225952</v>
      </c>
      <c r="H69" s="343">
        <v>4825</v>
      </c>
      <c r="I69" s="344">
        <v>4746</v>
      </c>
      <c r="J69" s="345"/>
      <c r="K69" s="344"/>
      <c r="L69" s="345">
        <f t="shared" si="42"/>
        <v>9571</v>
      </c>
      <c r="M69" s="347">
        <f t="shared" si="43"/>
        <v>-0.028628147528993786</v>
      </c>
      <c r="N69" s="343">
        <v>48337</v>
      </c>
      <c r="O69" s="344">
        <v>47068</v>
      </c>
      <c r="P69" s="345">
        <v>9</v>
      </c>
      <c r="Q69" s="344">
        <v>0</v>
      </c>
      <c r="R69" s="345">
        <f t="shared" si="44"/>
        <v>95414</v>
      </c>
      <c r="S69" s="346">
        <f t="shared" si="45"/>
        <v>0.010941549621304773</v>
      </c>
      <c r="T69" s="363">
        <v>42316</v>
      </c>
      <c r="U69" s="344">
        <v>42284</v>
      </c>
      <c r="V69" s="345">
        <v>275</v>
      </c>
      <c r="W69" s="344">
        <v>386</v>
      </c>
      <c r="X69" s="345">
        <f t="shared" si="46"/>
        <v>85261</v>
      </c>
      <c r="Y69" s="348">
        <f t="shared" si="47"/>
        <v>0.1190814088504708</v>
      </c>
    </row>
    <row r="70" spans="1:25" ht="19.5" customHeight="1">
      <c r="A70" s="349" t="s">
        <v>175</v>
      </c>
      <c r="B70" s="350">
        <v>2790</v>
      </c>
      <c r="C70" s="351">
        <v>2656</v>
      </c>
      <c r="D70" s="352">
        <v>0</v>
      </c>
      <c r="E70" s="351">
        <v>0</v>
      </c>
      <c r="F70" s="352">
        <f t="shared" si="40"/>
        <v>5446</v>
      </c>
      <c r="G70" s="353">
        <f t="shared" si="41"/>
        <v>0.005782230947357915</v>
      </c>
      <c r="H70" s="350">
        <v>2425</v>
      </c>
      <c r="I70" s="351">
        <v>2296</v>
      </c>
      <c r="J70" s="352"/>
      <c r="K70" s="351"/>
      <c r="L70" s="352">
        <f t="shared" si="42"/>
        <v>4721</v>
      </c>
      <c r="M70" s="354">
        <f t="shared" si="43"/>
        <v>0.15356915907646695</v>
      </c>
      <c r="N70" s="350">
        <v>21805</v>
      </c>
      <c r="O70" s="351">
        <v>21534</v>
      </c>
      <c r="P70" s="352"/>
      <c r="Q70" s="351"/>
      <c r="R70" s="352">
        <f t="shared" si="44"/>
        <v>43339</v>
      </c>
      <c r="S70" s="353">
        <f t="shared" si="45"/>
        <v>0.004969876737561863</v>
      </c>
      <c r="T70" s="364">
        <v>25400</v>
      </c>
      <c r="U70" s="351">
        <v>25100</v>
      </c>
      <c r="V70" s="352"/>
      <c r="W70" s="351"/>
      <c r="X70" s="352">
        <f t="shared" si="46"/>
        <v>50500</v>
      </c>
      <c r="Y70" s="355">
        <f t="shared" si="47"/>
        <v>-0.14180198019801982</v>
      </c>
    </row>
    <row r="71" spans="1:25" ht="19.5" customHeight="1">
      <c r="A71" s="349" t="s">
        <v>157</v>
      </c>
      <c r="B71" s="350">
        <v>1017</v>
      </c>
      <c r="C71" s="351">
        <v>1064</v>
      </c>
      <c r="D71" s="352">
        <v>0</v>
      </c>
      <c r="E71" s="351">
        <v>0</v>
      </c>
      <c r="F71" s="352">
        <f t="shared" si="40"/>
        <v>2081</v>
      </c>
      <c r="G71" s="353">
        <f t="shared" si="41"/>
        <v>0.0022094789940234707</v>
      </c>
      <c r="H71" s="350">
        <v>1066</v>
      </c>
      <c r="I71" s="351">
        <v>1034</v>
      </c>
      <c r="J71" s="352"/>
      <c r="K71" s="351"/>
      <c r="L71" s="352">
        <f t="shared" si="42"/>
        <v>2100</v>
      </c>
      <c r="M71" s="354">
        <f t="shared" si="43"/>
        <v>-0.009047619047619082</v>
      </c>
      <c r="N71" s="350">
        <v>10693</v>
      </c>
      <c r="O71" s="351">
        <v>10286</v>
      </c>
      <c r="P71" s="352">
        <v>398</v>
      </c>
      <c r="Q71" s="351">
        <v>409</v>
      </c>
      <c r="R71" s="352">
        <f t="shared" si="44"/>
        <v>21786</v>
      </c>
      <c r="S71" s="353">
        <f t="shared" si="45"/>
        <v>0.0024982979442193577</v>
      </c>
      <c r="T71" s="364">
        <v>8545</v>
      </c>
      <c r="U71" s="351">
        <v>8432</v>
      </c>
      <c r="V71" s="352"/>
      <c r="W71" s="351"/>
      <c r="X71" s="352">
        <f t="shared" si="46"/>
        <v>16977</v>
      </c>
      <c r="Y71" s="355">
        <f t="shared" si="47"/>
        <v>0.28326559462802625</v>
      </c>
    </row>
    <row r="72" spans="1:25" ht="19.5" customHeight="1">
      <c r="A72" s="349" t="s">
        <v>202</v>
      </c>
      <c r="B72" s="350">
        <v>789</v>
      </c>
      <c r="C72" s="351">
        <v>724</v>
      </c>
      <c r="D72" s="352">
        <v>0</v>
      </c>
      <c r="E72" s="351">
        <v>0</v>
      </c>
      <c r="F72" s="352">
        <f t="shared" si="40"/>
        <v>1513</v>
      </c>
      <c r="G72" s="353">
        <f t="shared" si="41"/>
        <v>0.0016064112051693952</v>
      </c>
      <c r="H72" s="350">
        <v>1008</v>
      </c>
      <c r="I72" s="351">
        <v>944</v>
      </c>
      <c r="J72" s="352"/>
      <c r="K72" s="351"/>
      <c r="L72" s="352">
        <f t="shared" si="42"/>
        <v>1952</v>
      </c>
      <c r="M72" s="354">
        <f t="shared" si="43"/>
        <v>-0.2248975409836066</v>
      </c>
      <c r="N72" s="350">
        <v>8440</v>
      </c>
      <c r="O72" s="351">
        <v>8585</v>
      </c>
      <c r="P72" s="352"/>
      <c r="Q72" s="351"/>
      <c r="R72" s="352">
        <f t="shared" si="44"/>
        <v>17025</v>
      </c>
      <c r="S72" s="353">
        <f t="shared" si="45"/>
        <v>0.0019523328054867604</v>
      </c>
      <c r="T72" s="364">
        <v>8713</v>
      </c>
      <c r="U72" s="351">
        <v>8695</v>
      </c>
      <c r="V72" s="352"/>
      <c r="W72" s="351"/>
      <c r="X72" s="352">
        <f t="shared" si="46"/>
        <v>17408</v>
      </c>
      <c r="Y72" s="355">
        <f t="shared" si="47"/>
        <v>-0.022001378676470562</v>
      </c>
    </row>
    <row r="73" spans="1:25" ht="19.5" customHeight="1">
      <c r="A73" s="349" t="s">
        <v>162</v>
      </c>
      <c r="B73" s="350">
        <v>450</v>
      </c>
      <c r="C73" s="351">
        <v>420</v>
      </c>
      <c r="D73" s="352">
        <v>0</v>
      </c>
      <c r="E73" s="351">
        <v>0</v>
      </c>
      <c r="F73" s="352">
        <f t="shared" si="40"/>
        <v>870</v>
      </c>
      <c r="G73" s="353">
        <f t="shared" si="41"/>
        <v>0.0009237129864490243</v>
      </c>
      <c r="H73" s="350">
        <v>127</v>
      </c>
      <c r="I73" s="351">
        <v>134</v>
      </c>
      <c r="J73" s="352"/>
      <c r="K73" s="351"/>
      <c r="L73" s="352">
        <f t="shared" si="42"/>
        <v>261</v>
      </c>
      <c r="M73" s="354">
        <f t="shared" si="43"/>
        <v>2.3333333333333335</v>
      </c>
      <c r="N73" s="350">
        <v>5738</v>
      </c>
      <c r="O73" s="351">
        <v>6366</v>
      </c>
      <c r="P73" s="352"/>
      <c r="Q73" s="351"/>
      <c r="R73" s="352">
        <f t="shared" si="44"/>
        <v>12104</v>
      </c>
      <c r="S73" s="353">
        <f t="shared" si="45"/>
        <v>0.0013880197519889426</v>
      </c>
      <c r="T73" s="364">
        <v>3888</v>
      </c>
      <c r="U73" s="351">
        <v>3847</v>
      </c>
      <c r="V73" s="352"/>
      <c r="W73" s="351"/>
      <c r="X73" s="352">
        <f t="shared" si="46"/>
        <v>7735</v>
      </c>
      <c r="Y73" s="355">
        <f t="shared" si="47"/>
        <v>0.5648351648351648</v>
      </c>
    </row>
    <row r="74" spans="1:25" ht="19.5" customHeight="1">
      <c r="A74" s="349" t="s">
        <v>204</v>
      </c>
      <c r="B74" s="350">
        <v>269</v>
      </c>
      <c r="C74" s="351">
        <v>274</v>
      </c>
      <c r="D74" s="352">
        <v>0</v>
      </c>
      <c r="E74" s="351">
        <v>0</v>
      </c>
      <c r="F74" s="352">
        <f t="shared" si="40"/>
        <v>543</v>
      </c>
      <c r="G74" s="353">
        <f t="shared" si="41"/>
        <v>0.0005765243122319773</v>
      </c>
      <c r="H74" s="350">
        <v>224</v>
      </c>
      <c r="I74" s="351">
        <v>243</v>
      </c>
      <c r="J74" s="352"/>
      <c r="K74" s="351"/>
      <c r="L74" s="352">
        <f t="shared" si="42"/>
        <v>467</v>
      </c>
      <c r="M74" s="354">
        <f t="shared" si="43"/>
        <v>0.1627408993576016</v>
      </c>
      <c r="N74" s="350">
        <v>2157</v>
      </c>
      <c r="O74" s="351">
        <v>2350</v>
      </c>
      <c r="P74" s="352"/>
      <c r="Q74" s="351"/>
      <c r="R74" s="352">
        <f t="shared" si="44"/>
        <v>4507</v>
      </c>
      <c r="S74" s="353">
        <f t="shared" si="45"/>
        <v>0.0005168378240428094</v>
      </c>
      <c r="T74" s="364">
        <v>952</v>
      </c>
      <c r="U74" s="351">
        <v>1039</v>
      </c>
      <c r="V74" s="352"/>
      <c r="W74" s="351"/>
      <c r="X74" s="352">
        <f t="shared" si="46"/>
        <v>1991</v>
      </c>
      <c r="Y74" s="355">
        <f t="shared" si="47"/>
        <v>1.2636865896534406</v>
      </c>
    </row>
    <row r="75" spans="1:25" ht="19.5" customHeight="1">
      <c r="A75" s="349" t="s">
        <v>206</v>
      </c>
      <c r="B75" s="350">
        <v>220</v>
      </c>
      <c r="C75" s="351">
        <v>207</v>
      </c>
      <c r="D75" s="352">
        <v>0</v>
      </c>
      <c r="E75" s="351">
        <v>0</v>
      </c>
      <c r="F75" s="352">
        <f t="shared" si="40"/>
        <v>427</v>
      </c>
      <c r="G75" s="353">
        <f t="shared" si="41"/>
        <v>0.00045336258070544067</v>
      </c>
      <c r="H75" s="350">
        <v>185</v>
      </c>
      <c r="I75" s="351">
        <v>177</v>
      </c>
      <c r="J75" s="352"/>
      <c r="K75" s="351"/>
      <c r="L75" s="352">
        <f t="shared" si="42"/>
        <v>362</v>
      </c>
      <c r="M75" s="354">
        <f t="shared" si="43"/>
        <v>0.1795580110497237</v>
      </c>
      <c r="N75" s="350">
        <v>2075</v>
      </c>
      <c r="O75" s="351">
        <v>2330</v>
      </c>
      <c r="P75" s="352">
        <v>0</v>
      </c>
      <c r="Q75" s="351">
        <v>0</v>
      </c>
      <c r="R75" s="352">
        <f t="shared" si="44"/>
        <v>4405</v>
      </c>
      <c r="S75" s="353">
        <f t="shared" si="45"/>
        <v>0.0005051410283799812</v>
      </c>
      <c r="T75" s="364">
        <v>1779</v>
      </c>
      <c r="U75" s="351">
        <v>2019</v>
      </c>
      <c r="V75" s="352"/>
      <c r="W75" s="351"/>
      <c r="X75" s="352">
        <f t="shared" si="46"/>
        <v>3798</v>
      </c>
      <c r="Y75" s="355">
        <f t="shared" si="47"/>
        <v>0.15982095839915744</v>
      </c>
    </row>
    <row r="76" spans="1:25" ht="19.5" customHeight="1">
      <c r="A76" s="349" t="s">
        <v>185</v>
      </c>
      <c r="B76" s="350">
        <v>146</v>
      </c>
      <c r="C76" s="351">
        <v>271</v>
      </c>
      <c r="D76" s="352">
        <v>0</v>
      </c>
      <c r="E76" s="351">
        <v>0</v>
      </c>
      <c r="F76" s="352">
        <f t="shared" si="40"/>
        <v>417</v>
      </c>
      <c r="G76" s="353">
        <f t="shared" si="41"/>
        <v>0.0004427451900566013</v>
      </c>
      <c r="H76" s="350">
        <v>152</v>
      </c>
      <c r="I76" s="351">
        <v>189</v>
      </c>
      <c r="J76" s="352"/>
      <c r="K76" s="351"/>
      <c r="L76" s="352">
        <f t="shared" si="42"/>
        <v>341</v>
      </c>
      <c r="M76" s="354">
        <f t="shared" si="43"/>
        <v>0.22287390029325516</v>
      </c>
      <c r="N76" s="350">
        <v>1666</v>
      </c>
      <c r="O76" s="351">
        <v>2482</v>
      </c>
      <c r="P76" s="352"/>
      <c r="Q76" s="351"/>
      <c r="R76" s="352">
        <f t="shared" si="44"/>
        <v>4148</v>
      </c>
      <c r="S76" s="353">
        <f t="shared" si="45"/>
        <v>0.0004756696902883455</v>
      </c>
      <c r="T76" s="364">
        <v>1935</v>
      </c>
      <c r="U76" s="351">
        <v>2691</v>
      </c>
      <c r="V76" s="352"/>
      <c r="W76" s="351"/>
      <c r="X76" s="352">
        <f t="shared" si="46"/>
        <v>4626</v>
      </c>
      <c r="Y76" s="355">
        <f t="shared" si="47"/>
        <v>-0.1033290099437959</v>
      </c>
    </row>
    <row r="77" spans="1:25" ht="19.5" customHeight="1">
      <c r="A77" s="349" t="s">
        <v>181</v>
      </c>
      <c r="B77" s="350">
        <v>182</v>
      </c>
      <c r="C77" s="351">
        <v>212</v>
      </c>
      <c r="D77" s="352">
        <v>0</v>
      </c>
      <c r="E77" s="351">
        <v>0</v>
      </c>
      <c r="F77" s="352">
        <f t="shared" si="40"/>
        <v>394</v>
      </c>
      <c r="G77" s="353">
        <f t="shared" si="41"/>
        <v>0.0004183251915642708</v>
      </c>
      <c r="H77" s="350">
        <v>41</v>
      </c>
      <c r="I77" s="351">
        <v>47</v>
      </c>
      <c r="J77" s="352"/>
      <c r="K77" s="351"/>
      <c r="L77" s="352">
        <f t="shared" si="42"/>
        <v>88</v>
      </c>
      <c r="M77" s="354">
        <f t="shared" si="43"/>
        <v>3.4772727272727275</v>
      </c>
      <c r="N77" s="350">
        <v>1517</v>
      </c>
      <c r="O77" s="351">
        <v>1898</v>
      </c>
      <c r="P77" s="352"/>
      <c r="Q77" s="351"/>
      <c r="R77" s="352">
        <f t="shared" si="44"/>
        <v>3415</v>
      </c>
      <c r="S77" s="353">
        <f t="shared" si="45"/>
        <v>0.0003916133057701784</v>
      </c>
      <c r="T77" s="364">
        <v>1697</v>
      </c>
      <c r="U77" s="351">
        <v>1424</v>
      </c>
      <c r="V77" s="352"/>
      <c r="W77" s="351"/>
      <c r="X77" s="352">
        <f t="shared" si="46"/>
        <v>3121</v>
      </c>
      <c r="Y77" s="355">
        <f t="shared" si="47"/>
        <v>0.09420057673822502</v>
      </c>
    </row>
    <row r="78" spans="1:25" ht="19.5" customHeight="1" thickBot="1">
      <c r="A78" s="349" t="s">
        <v>167</v>
      </c>
      <c r="B78" s="350">
        <v>103</v>
      </c>
      <c r="C78" s="351">
        <v>53</v>
      </c>
      <c r="D78" s="352">
        <v>66</v>
      </c>
      <c r="E78" s="351">
        <v>75</v>
      </c>
      <c r="F78" s="352">
        <f t="shared" si="40"/>
        <v>297</v>
      </c>
      <c r="G78" s="353">
        <f t="shared" si="41"/>
        <v>0.000315336502270529</v>
      </c>
      <c r="H78" s="350">
        <v>34</v>
      </c>
      <c r="I78" s="351">
        <v>44</v>
      </c>
      <c r="J78" s="352">
        <v>10</v>
      </c>
      <c r="K78" s="351">
        <v>8</v>
      </c>
      <c r="L78" s="352">
        <f t="shared" si="42"/>
        <v>96</v>
      </c>
      <c r="M78" s="354">
        <f t="shared" si="43"/>
        <v>2.09375</v>
      </c>
      <c r="N78" s="350">
        <v>944</v>
      </c>
      <c r="O78" s="351">
        <v>685</v>
      </c>
      <c r="P78" s="352">
        <v>348</v>
      </c>
      <c r="Q78" s="351">
        <v>330</v>
      </c>
      <c r="R78" s="352">
        <f t="shared" si="44"/>
        <v>2307</v>
      </c>
      <c r="S78" s="353">
        <f t="shared" si="45"/>
        <v>0.0002645539960210253</v>
      </c>
      <c r="T78" s="364">
        <v>317</v>
      </c>
      <c r="U78" s="351">
        <v>323</v>
      </c>
      <c r="V78" s="352">
        <v>162</v>
      </c>
      <c r="W78" s="351">
        <v>183</v>
      </c>
      <c r="X78" s="352">
        <f t="shared" si="46"/>
        <v>985</v>
      </c>
      <c r="Y78" s="355">
        <f t="shared" si="47"/>
        <v>1.3421319796954316</v>
      </c>
    </row>
    <row r="79" spans="1:25" s="137" customFormat="1" ht="19.5" customHeight="1" thickBot="1">
      <c r="A79" s="173" t="s">
        <v>51</v>
      </c>
      <c r="B79" s="170">
        <v>3344</v>
      </c>
      <c r="C79" s="169">
        <v>2819</v>
      </c>
      <c r="D79" s="168">
        <v>2</v>
      </c>
      <c r="E79" s="169">
        <v>4</v>
      </c>
      <c r="F79" s="168">
        <f t="shared" si="40"/>
        <v>6169</v>
      </c>
      <c r="G79" s="171">
        <f t="shared" si="41"/>
        <v>0.0065498682912690015</v>
      </c>
      <c r="H79" s="170">
        <v>4434</v>
      </c>
      <c r="I79" s="169">
        <v>3970</v>
      </c>
      <c r="J79" s="168">
        <v>0</v>
      </c>
      <c r="K79" s="169">
        <v>0</v>
      </c>
      <c r="L79" s="168">
        <f t="shared" si="42"/>
        <v>8404</v>
      </c>
      <c r="M79" s="172">
        <f t="shared" si="43"/>
        <v>-0.2659447881960971</v>
      </c>
      <c r="N79" s="170">
        <v>31229</v>
      </c>
      <c r="O79" s="169">
        <v>25840</v>
      </c>
      <c r="P79" s="168">
        <v>4382</v>
      </c>
      <c r="Q79" s="169">
        <v>9</v>
      </c>
      <c r="R79" s="168">
        <f t="shared" si="44"/>
        <v>61460</v>
      </c>
      <c r="S79" s="171">
        <f t="shared" si="45"/>
        <v>0.007047892759190384</v>
      </c>
      <c r="T79" s="170">
        <v>21357</v>
      </c>
      <c r="U79" s="169">
        <v>12774</v>
      </c>
      <c r="V79" s="168">
        <v>17</v>
      </c>
      <c r="W79" s="169">
        <v>9</v>
      </c>
      <c r="X79" s="168">
        <f t="shared" si="46"/>
        <v>34157</v>
      </c>
      <c r="Y79" s="165">
        <f t="shared" si="47"/>
        <v>0.7993383493866557</v>
      </c>
    </row>
    <row r="80" ht="7.5" customHeight="1" thickTop="1">
      <c r="A80" s="105"/>
    </row>
    <row r="81" ht="14.25">
      <c r="A81" s="105" t="s">
        <v>62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80:Y65536 M80:M65536 Y3 M3">
    <cfRule type="cellIs" priority="3" dxfId="93" operator="lessThan" stopIfTrue="1">
      <formula>0</formula>
    </cfRule>
  </conditionalFormatting>
  <conditionalFormatting sqref="Y9:Y79 M9:M79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1">
      <selection activeCell="T58" sqref="T58:W58"/>
    </sheetView>
  </sheetViews>
  <sheetFormatPr defaultColWidth="8.00390625" defaultRowHeight="15"/>
  <cols>
    <col min="1" max="1" width="18.140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57421875" style="112" bestFit="1" customWidth="1"/>
    <col min="7" max="7" width="9.00390625" style="112" bestFit="1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421875" style="112" customWidth="1"/>
    <col min="13" max="13" width="8.8515625" style="112" bestFit="1" customWidth="1"/>
    <col min="14" max="14" width="9.28125" style="112" bestFit="1" customWidth="1"/>
    <col min="15" max="15" width="9.421875" style="112" customWidth="1"/>
    <col min="16" max="16" width="8.00390625" style="112" customWidth="1"/>
    <col min="17" max="17" width="9.28125" style="112" customWidth="1"/>
    <col min="18" max="18" width="9.851562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8.57421875" style="112" bestFit="1" customWidth="1"/>
    <col min="23" max="23" width="9.00390625" style="112" customWidth="1"/>
    <col min="24" max="24" width="9.8515625" style="112" bestFit="1" customWidth="1"/>
    <col min="25" max="25" width="8.57421875" style="112" customWidth="1"/>
    <col min="26" max="16384" width="8.00390625" style="112" customWidth="1"/>
  </cols>
  <sheetData>
    <row r="1" spans="24:25" ht="18.75" thickBot="1">
      <c r="X1" s="634" t="s">
        <v>26</v>
      </c>
      <c r="Y1" s="635"/>
    </row>
    <row r="2" ht="5.25" customHeight="1" thickBot="1"/>
    <row r="3" spans="1:25" ht="24.75" customHeight="1" thickTop="1">
      <c r="A3" s="692" t="s">
        <v>65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/>
    </row>
    <row r="4" spans="1:25" ht="21" customHeight="1" thickBot="1">
      <c r="A4" s="703" t="s">
        <v>42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5"/>
    </row>
    <row r="5" spans="1:25" s="164" customFormat="1" ht="15.75" customHeight="1" thickBot="1" thickTop="1">
      <c r="A5" s="721" t="s">
        <v>57</v>
      </c>
      <c r="B5" s="709" t="s">
        <v>34</v>
      </c>
      <c r="C5" s="710"/>
      <c r="D5" s="710"/>
      <c r="E5" s="710"/>
      <c r="F5" s="710"/>
      <c r="G5" s="710"/>
      <c r="H5" s="710"/>
      <c r="I5" s="710"/>
      <c r="J5" s="711"/>
      <c r="K5" s="711"/>
      <c r="L5" s="711"/>
      <c r="M5" s="712"/>
      <c r="N5" s="709" t="s">
        <v>33</v>
      </c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3"/>
    </row>
    <row r="6" spans="1:25" s="125" customFormat="1" ht="26.25" customHeight="1" thickBot="1">
      <c r="A6" s="722"/>
      <c r="B6" s="698" t="s">
        <v>152</v>
      </c>
      <c r="C6" s="699"/>
      <c r="D6" s="699"/>
      <c r="E6" s="699"/>
      <c r="F6" s="699"/>
      <c r="G6" s="695" t="s">
        <v>32</v>
      </c>
      <c r="H6" s="698" t="s">
        <v>153</v>
      </c>
      <c r="I6" s="699"/>
      <c r="J6" s="699"/>
      <c r="K6" s="699"/>
      <c r="L6" s="699"/>
      <c r="M6" s="706" t="s">
        <v>31</v>
      </c>
      <c r="N6" s="698" t="s">
        <v>154</v>
      </c>
      <c r="O6" s="699"/>
      <c r="P6" s="699"/>
      <c r="Q6" s="699"/>
      <c r="R6" s="699"/>
      <c r="S6" s="695" t="s">
        <v>32</v>
      </c>
      <c r="T6" s="698" t="s">
        <v>155</v>
      </c>
      <c r="U6" s="699"/>
      <c r="V6" s="699"/>
      <c r="W6" s="699"/>
      <c r="X6" s="699"/>
      <c r="Y6" s="700" t="s">
        <v>31</v>
      </c>
    </row>
    <row r="7" spans="1:25" s="125" customFormat="1" ht="26.25" customHeight="1">
      <c r="A7" s="723"/>
      <c r="B7" s="633" t="s">
        <v>20</v>
      </c>
      <c r="C7" s="629"/>
      <c r="D7" s="628" t="s">
        <v>19</v>
      </c>
      <c r="E7" s="629"/>
      <c r="F7" s="720" t="s">
        <v>15</v>
      </c>
      <c r="G7" s="696"/>
      <c r="H7" s="633" t="s">
        <v>20</v>
      </c>
      <c r="I7" s="629"/>
      <c r="J7" s="628" t="s">
        <v>19</v>
      </c>
      <c r="K7" s="629"/>
      <c r="L7" s="720" t="s">
        <v>15</v>
      </c>
      <c r="M7" s="707"/>
      <c r="N7" s="633" t="s">
        <v>20</v>
      </c>
      <c r="O7" s="629"/>
      <c r="P7" s="628" t="s">
        <v>19</v>
      </c>
      <c r="Q7" s="629"/>
      <c r="R7" s="720" t="s">
        <v>15</v>
      </c>
      <c r="S7" s="696"/>
      <c r="T7" s="633" t="s">
        <v>20</v>
      </c>
      <c r="U7" s="629"/>
      <c r="V7" s="628" t="s">
        <v>19</v>
      </c>
      <c r="W7" s="629"/>
      <c r="X7" s="720" t="s">
        <v>15</v>
      </c>
      <c r="Y7" s="701"/>
    </row>
    <row r="8" spans="1:25" s="160" customFormat="1" ht="27" thickBot="1">
      <c r="A8" s="724"/>
      <c r="B8" s="163" t="s">
        <v>29</v>
      </c>
      <c r="C8" s="161" t="s">
        <v>28</v>
      </c>
      <c r="D8" s="162" t="s">
        <v>29</v>
      </c>
      <c r="E8" s="161" t="s">
        <v>28</v>
      </c>
      <c r="F8" s="691"/>
      <c r="G8" s="697"/>
      <c r="H8" s="163" t="s">
        <v>29</v>
      </c>
      <c r="I8" s="161" t="s">
        <v>28</v>
      </c>
      <c r="J8" s="162" t="s">
        <v>29</v>
      </c>
      <c r="K8" s="161" t="s">
        <v>28</v>
      </c>
      <c r="L8" s="691"/>
      <c r="M8" s="708"/>
      <c r="N8" s="163" t="s">
        <v>29</v>
      </c>
      <c r="O8" s="161" t="s">
        <v>28</v>
      </c>
      <c r="P8" s="162" t="s">
        <v>29</v>
      </c>
      <c r="Q8" s="161" t="s">
        <v>28</v>
      </c>
      <c r="R8" s="691"/>
      <c r="S8" s="697"/>
      <c r="T8" s="163" t="s">
        <v>29</v>
      </c>
      <c r="U8" s="161" t="s">
        <v>28</v>
      </c>
      <c r="V8" s="162" t="s">
        <v>29</v>
      </c>
      <c r="W8" s="161" t="s">
        <v>28</v>
      </c>
      <c r="X8" s="691"/>
      <c r="Y8" s="702"/>
    </row>
    <row r="9" spans="1:25" s="153" customFormat="1" ht="18" customHeight="1" thickBot="1" thickTop="1">
      <c r="A9" s="207" t="s">
        <v>22</v>
      </c>
      <c r="B9" s="205">
        <f>B10+B20+B33+B43+B53+B58</f>
        <v>26140.643000000007</v>
      </c>
      <c r="C9" s="204">
        <f>C10+C20+C33+C43+C53+C58</f>
        <v>14655.275999999998</v>
      </c>
      <c r="D9" s="203">
        <f>D10+D20+D33+D43+D53+D58</f>
        <v>6716.267000000002</v>
      </c>
      <c r="E9" s="204">
        <f>E10+E20+E33+E43+E53+E58</f>
        <v>2982.7789999999995</v>
      </c>
      <c r="F9" s="203">
        <f aca="true" t="shared" si="0" ref="F9:F19">SUM(B9:E9)</f>
        <v>50494.96500000001</v>
      </c>
      <c r="G9" s="206">
        <f aca="true" t="shared" si="1" ref="G9:G19">F9/$F$9</f>
        <v>1</v>
      </c>
      <c r="H9" s="205">
        <f>H10+H20+H33+H43+H53+H58</f>
        <v>25300.705</v>
      </c>
      <c r="I9" s="204">
        <f>I10+I20+I33+I43+I53+I58</f>
        <v>14667.309000000001</v>
      </c>
      <c r="J9" s="203">
        <f>J10+J20+J33+J43+J53+J58</f>
        <v>6098.961</v>
      </c>
      <c r="K9" s="204">
        <f>K10+K20+K33+K43+K53+K58</f>
        <v>2391.16</v>
      </c>
      <c r="L9" s="203">
        <f aca="true" t="shared" si="2" ref="L9:L19">SUM(H9:K9)</f>
        <v>48458.13500000001</v>
      </c>
      <c r="M9" s="301">
        <f aca="true" t="shared" si="3" ref="M9:M30">IF(ISERROR(F9/L9-1),"         /0",(F9/L9-1))</f>
        <v>0.042032777365451635</v>
      </c>
      <c r="N9" s="205">
        <f>N10+N20+N33+N43+N53+N58</f>
        <v>235420.946</v>
      </c>
      <c r="O9" s="204">
        <f>O10+O20+O33+O43+O53+O58</f>
        <v>124886.26</v>
      </c>
      <c r="P9" s="203">
        <f>P10+P20+P33+P43+P53+P58</f>
        <v>61290.75996999999</v>
      </c>
      <c r="Q9" s="204">
        <f>Q10+Q20+Q33+Q43+Q53+Q58</f>
        <v>22532.803</v>
      </c>
      <c r="R9" s="203">
        <f aca="true" t="shared" si="4" ref="R9:R19">SUM(N9:Q9)</f>
        <v>444130.76897000003</v>
      </c>
      <c r="S9" s="206">
        <f aca="true" t="shared" si="5" ref="S9:S19">R9/$R$9</f>
        <v>1</v>
      </c>
      <c r="T9" s="205">
        <f>T10+T20+T33+T43+T53+T58</f>
        <v>246336.27500000002</v>
      </c>
      <c r="U9" s="204">
        <f>U10+U20+U33+U43+U53+U58</f>
        <v>138293.35100000002</v>
      </c>
      <c r="V9" s="203">
        <f>V10+V20+V33+V43+V53+V58</f>
        <v>38203.854</v>
      </c>
      <c r="W9" s="204">
        <f>W10+W20+W33+W43+W53+W58</f>
        <v>14145.51</v>
      </c>
      <c r="X9" s="203">
        <f aca="true" t="shared" si="6" ref="X9:X19">SUM(T9:W9)</f>
        <v>436978.99000000005</v>
      </c>
      <c r="Y9" s="202">
        <f>IF(ISERROR(R9/X9-1),"         /0",(R9/X9-1))</f>
        <v>0.016366413794860035</v>
      </c>
    </row>
    <row r="10" spans="1:25" s="145" customFormat="1" ht="19.5" customHeight="1" thickTop="1">
      <c r="A10" s="201" t="s">
        <v>56</v>
      </c>
      <c r="B10" s="198">
        <f>SUM(B11:B19)</f>
        <v>17679.816000000003</v>
      </c>
      <c r="C10" s="197">
        <f>SUM(C11:C19)</f>
        <v>5918.682999999999</v>
      </c>
      <c r="D10" s="196">
        <f>SUM(D11:D19)</f>
        <v>6182.574000000001</v>
      </c>
      <c r="E10" s="197">
        <f>SUM(E11:E19)</f>
        <v>2270.3749999999995</v>
      </c>
      <c r="F10" s="196">
        <f t="shared" si="0"/>
        <v>32051.448000000004</v>
      </c>
      <c r="G10" s="199">
        <f t="shared" si="1"/>
        <v>0.6347454246180781</v>
      </c>
      <c r="H10" s="198">
        <f>SUM(H11:H19)</f>
        <v>15868.761000000002</v>
      </c>
      <c r="I10" s="197">
        <f>SUM(I11:I19)</f>
        <v>6044.118</v>
      </c>
      <c r="J10" s="196">
        <f>SUM(J11:J19)</f>
        <v>5925.711</v>
      </c>
      <c r="K10" s="197">
        <f>SUM(K11:K19)</f>
        <v>1534.602</v>
      </c>
      <c r="L10" s="196">
        <f t="shared" si="2"/>
        <v>29373.192</v>
      </c>
      <c r="M10" s="200">
        <f t="shared" si="3"/>
        <v>0.09118028438992964</v>
      </c>
      <c r="N10" s="198">
        <f>SUM(N11:N19)</f>
        <v>161804.15699999998</v>
      </c>
      <c r="O10" s="197">
        <f>SUM(O11:O19)</f>
        <v>53115.35500000001</v>
      </c>
      <c r="P10" s="196">
        <f>SUM(P11:P19)</f>
        <v>55498.86497</v>
      </c>
      <c r="Q10" s="197">
        <f>SUM(Q11:Q19)</f>
        <v>18327.094</v>
      </c>
      <c r="R10" s="196">
        <f t="shared" si="4"/>
        <v>288745.47096999997</v>
      </c>
      <c r="S10" s="199">
        <f t="shared" si="5"/>
        <v>0.6501361561587822</v>
      </c>
      <c r="T10" s="198">
        <f>SUM(T11:T19)</f>
        <v>162471.373</v>
      </c>
      <c r="U10" s="197">
        <f>SUM(U11:U19)</f>
        <v>63099.842000000004</v>
      </c>
      <c r="V10" s="196">
        <f>SUM(V11:V19)</f>
        <v>35673.231</v>
      </c>
      <c r="W10" s="197">
        <f>SUM(W11:W19)</f>
        <v>9484.819</v>
      </c>
      <c r="X10" s="196">
        <f t="shared" si="6"/>
        <v>270729.265</v>
      </c>
      <c r="Y10" s="195">
        <f aca="true" t="shared" si="7" ref="Y10:Y19">IF(ISERROR(R10/X10-1),"         /0",IF(R10/X10&gt;5,"  *  ",(R10/X10-1)))</f>
        <v>0.06654694670707273</v>
      </c>
    </row>
    <row r="11" spans="1:25" ht="19.5" customHeight="1">
      <c r="A11" s="342" t="s">
        <v>274</v>
      </c>
      <c r="B11" s="343">
        <v>11003.289999999999</v>
      </c>
      <c r="C11" s="344">
        <v>4118.095</v>
      </c>
      <c r="D11" s="345">
        <v>4815.360000000001</v>
      </c>
      <c r="E11" s="344">
        <v>2166.6609999999996</v>
      </c>
      <c r="F11" s="345">
        <f t="shared" si="0"/>
        <v>22103.406</v>
      </c>
      <c r="G11" s="346">
        <f t="shared" si="1"/>
        <v>0.43773485138567764</v>
      </c>
      <c r="H11" s="343">
        <v>10692.257</v>
      </c>
      <c r="I11" s="344">
        <v>4397.6900000000005</v>
      </c>
      <c r="J11" s="345">
        <v>4040.848</v>
      </c>
      <c r="K11" s="344">
        <v>1327.914</v>
      </c>
      <c r="L11" s="345">
        <f t="shared" si="2"/>
        <v>20458.709</v>
      </c>
      <c r="M11" s="347">
        <f t="shared" si="3"/>
        <v>0.08039104520231466</v>
      </c>
      <c r="N11" s="343">
        <v>103255.79599999999</v>
      </c>
      <c r="O11" s="344">
        <v>36908.017000000014</v>
      </c>
      <c r="P11" s="345">
        <v>43793.30397</v>
      </c>
      <c r="Q11" s="344">
        <v>15057.162999999999</v>
      </c>
      <c r="R11" s="345">
        <f t="shared" si="4"/>
        <v>199014.27997</v>
      </c>
      <c r="S11" s="346">
        <f t="shared" si="5"/>
        <v>0.4480983842473723</v>
      </c>
      <c r="T11" s="343">
        <v>113021.17199999998</v>
      </c>
      <c r="U11" s="344">
        <v>46722.221000000005</v>
      </c>
      <c r="V11" s="345">
        <v>29392.204999999998</v>
      </c>
      <c r="W11" s="344">
        <v>9084.532</v>
      </c>
      <c r="X11" s="345">
        <f t="shared" si="6"/>
        <v>198220.12999999998</v>
      </c>
      <c r="Y11" s="348">
        <f t="shared" si="7"/>
        <v>0.004006404243605433</v>
      </c>
    </row>
    <row r="12" spans="1:25" ht="19.5" customHeight="1">
      <c r="A12" s="349" t="s">
        <v>276</v>
      </c>
      <c r="B12" s="350">
        <v>5580.21</v>
      </c>
      <c r="C12" s="351">
        <v>334.632</v>
      </c>
      <c r="D12" s="352">
        <v>872.44</v>
      </c>
      <c r="E12" s="351">
        <v>62.642</v>
      </c>
      <c r="F12" s="352">
        <f t="shared" si="0"/>
        <v>6849.923999999999</v>
      </c>
      <c r="G12" s="353">
        <f t="shared" si="1"/>
        <v>0.1356555846706696</v>
      </c>
      <c r="H12" s="350">
        <v>4406.406</v>
      </c>
      <c r="I12" s="351">
        <v>328.647</v>
      </c>
      <c r="J12" s="352">
        <v>1884.638</v>
      </c>
      <c r="K12" s="351">
        <v>158.143</v>
      </c>
      <c r="L12" s="352">
        <f t="shared" si="2"/>
        <v>6777.834</v>
      </c>
      <c r="M12" s="354">
        <f t="shared" si="3"/>
        <v>0.010636141280532918</v>
      </c>
      <c r="N12" s="350">
        <v>47366.983</v>
      </c>
      <c r="O12" s="351">
        <v>3372.3659999999995</v>
      </c>
      <c r="P12" s="352">
        <v>8007.951000000001</v>
      </c>
      <c r="Q12" s="351">
        <v>557.645</v>
      </c>
      <c r="R12" s="352">
        <f t="shared" si="4"/>
        <v>59304.945</v>
      </c>
      <c r="S12" s="353">
        <f t="shared" si="5"/>
        <v>0.1335303679534212</v>
      </c>
      <c r="T12" s="350">
        <v>43074.203</v>
      </c>
      <c r="U12" s="351">
        <v>3783.777000000001</v>
      </c>
      <c r="V12" s="352">
        <v>6277.88</v>
      </c>
      <c r="W12" s="351">
        <v>342.276</v>
      </c>
      <c r="X12" s="352">
        <f t="shared" si="6"/>
        <v>53478.136</v>
      </c>
      <c r="Y12" s="355">
        <f t="shared" si="7"/>
        <v>0.10895684546671558</v>
      </c>
    </row>
    <row r="13" spans="1:25" ht="19.5" customHeight="1">
      <c r="A13" s="349" t="s">
        <v>277</v>
      </c>
      <c r="B13" s="350">
        <v>361.936</v>
      </c>
      <c r="C13" s="351">
        <v>155.557</v>
      </c>
      <c r="D13" s="352">
        <v>0.1</v>
      </c>
      <c r="E13" s="351">
        <v>0.12</v>
      </c>
      <c r="F13" s="352">
        <f t="shared" si="0"/>
        <v>517.713</v>
      </c>
      <c r="G13" s="353">
        <f t="shared" si="1"/>
        <v>0.010252764805362274</v>
      </c>
      <c r="H13" s="350">
        <v>181.60299999999998</v>
      </c>
      <c r="I13" s="351">
        <v>79.436</v>
      </c>
      <c r="J13" s="352"/>
      <c r="K13" s="351"/>
      <c r="L13" s="352">
        <f t="shared" si="2"/>
        <v>261.039</v>
      </c>
      <c r="M13" s="354">
        <f>IF(ISERROR(F13/L13-1),"         /0",(F13/L13-1))</f>
        <v>0.9832783607047222</v>
      </c>
      <c r="N13" s="350">
        <v>2476.419</v>
      </c>
      <c r="O13" s="351">
        <v>1287.8329999999999</v>
      </c>
      <c r="P13" s="352">
        <v>0.1</v>
      </c>
      <c r="Q13" s="351">
        <v>0.12</v>
      </c>
      <c r="R13" s="352">
        <f t="shared" si="4"/>
        <v>3764.4719999999993</v>
      </c>
      <c r="S13" s="353">
        <f t="shared" si="5"/>
        <v>0.008476044136123071</v>
      </c>
      <c r="T13" s="350">
        <v>1730.6540000000002</v>
      </c>
      <c r="U13" s="351">
        <v>919.0819999999998</v>
      </c>
      <c r="V13" s="352">
        <v>0</v>
      </c>
      <c r="W13" s="351">
        <v>0</v>
      </c>
      <c r="X13" s="352">
        <f t="shared" si="6"/>
        <v>2649.736</v>
      </c>
      <c r="Y13" s="355">
        <f t="shared" si="7"/>
        <v>0.4206970052865642</v>
      </c>
    </row>
    <row r="14" spans="1:25" ht="19.5" customHeight="1">
      <c r="A14" s="349" t="s">
        <v>278</v>
      </c>
      <c r="B14" s="350">
        <v>24.790999999999997</v>
      </c>
      <c r="C14" s="351">
        <v>351.32000000000005</v>
      </c>
      <c r="D14" s="352">
        <v>0</v>
      </c>
      <c r="E14" s="351">
        <v>0</v>
      </c>
      <c r="F14" s="352">
        <f>SUM(B14:E14)</f>
        <v>376.11100000000005</v>
      </c>
      <c r="G14" s="353">
        <f>F14/$F$9</f>
        <v>0.007448485210357111</v>
      </c>
      <c r="H14" s="350">
        <v>20.662</v>
      </c>
      <c r="I14" s="351">
        <v>439.871</v>
      </c>
      <c r="J14" s="352"/>
      <c r="K14" s="351"/>
      <c r="L14" s="352">
        <f>SUM(H14:K14)</f>
        <v>460.53299999999996</v>
      </c>
      <c r="M14" s="354">
        <f>IF(ISERROR(F14/L14-1),"         /0",(F14/L14-1))</f>
        <v>-0.183313682189984</v>
      </c>
      <c r="N14" s="350">
        <v>178.341</v>
      </c>
      <c r="O14" s="351">
        <v>3351.232</v>
      </c>
      <c r="P14" s="352">
        <v>0</v>
      </c>
      <c r="Q14" s="351">
        <v>0</v>
      </c>
      <c r="R14" s="352">
        <f>SUM(N14:Q14)</f>
        <v>3529.573</v>
      </c>
      <c r="S14" s="353">
        <f>R14/$R$9</f>
        <v>0.007947148107269313</v>
      </c>
      <c r="T14" s="350">
        <v>321.753</v>
      </c>
      <c r="U14" s="351">
        <v>4663.958</v>
      </c>
      <c r="V14" s="352">
        <v>0</v>
      </c>
      <c r="W14" s="351">
        <v>0</v>
      </c>
      <c r="X14" s="352">
        <f>SUM(T14:W14)</f>
        <v>4985.710999999999</v>
      </c>
      <c r="Y14" s="355">
        <f>IF(ISERROR(R14/X14-1),"         /0",IF(R14/X14&gt;5,"  *  ",(R14/X14-1)))</f>
        <v>-0.29206225551380727</v>
      </c>
    </row>
    <row r="15" spans="1:25" ht="19.5" customHeight="1">
      <c r="A15" s="349" t="s">
        <v>283</v>
      </c>
      <c r="B15" s="350">
        <v>19.214</v>
      </c>
      <c r="C15" s="351">
        <v>267.14799999999997</v>
      </c>
      <c r="D15" s="352">
        <v>0</v>
      </c>
      <c r="E15" s="351">
        <v>0</v>
      </c>
      <c r="F15" s="352">
        <f>SUM(B15:E15)</f>
        <v>286.36199999999997</v>
      </c>
      <c r="G15" s="353">
        <f>F15/$F$9</f>
        <v>0.005671100078988071</v>
      </c>
      <c r="H15" s="350">
        <v>22.002</v>
      </c>
      <c r="I15" s="351">
        <v>225.201</v>
      </c>
      <c r="J15" s="352"/>
      <c r="K15" s="351"/>
      <c r="L15" s="352">
        <f>SUM(H15:K15)</f>
        <v>247.203</v>
      </c>
      <c r="M15" s="354">
        <f>IF(ISERROR(F15/L15-1),"         /0",(F15/L15-1))</f>
        <v>0.15840827174427474</v>
      </c>
      <c r="N15" s="350">
        <v>243.632</v>
      </c>
      <c r="O15" s="351">
        <v>2088.4439999999995</v>
      </c>
      <c r="P15" s="352">
        <v>0</v>
      </c>
      <c r="Q15" s="351">
        <v>0</v>
      </c>
      <c r="R15" s="352">
        <f>SUM(N15:Q15)</f>
        <v>2332.0759999999996</v>
      </c>
      <c r="S15" s="353">
        <f>R15/$R$9</f>
        <v>0.005250876910438794</v>
      </c>
      <c r="T15" s="350">
        <v>277.015</v>
      </c>
      <c r="U15" s="351">
        <v>2617.903</v>
      </c>
      <c r="V15" s="352">
        <v>0</v>
      </c>
      <c r="W15" s="351">
        <v>8.028</v>
      </c>
      <c r="X15" s="352">
        <f>SUM(T15:W15)</f>
        <v>2902.9459999999995</v>
      </c>
      <c r="Y15" s="355">
        <f>IF(ISERROR(R15/X15-1),"         /0",IF(R15/X15&gt;5,"  *  ",(R15/X15-1)))</f>
        <v>-0.19665195287821402</v>
      </c>
    </row>
    <row r="16" spans="1:25" ht="19.5" customHeight="1">
      <c r="A16" s="349" t="s">
        <v>284</v>
      </c>
      <c r="B16" s="350">
        <v>108.799</v>
      </c>
      <c r="C16" s="351">
        <v>119.374</v>
      </c>
      <c r="D16" s="352">
        <v>0</v>
      </c>
      <c r="E16" s="351">
        <v>0</v>
      </c>
      <c r="F16" s="352">
        <f>SUM(B16:E16)</f>
        <v>228.173</v>
      </c>
      <c r="G16" s="353">
        <f>F16/$F$9</f>
        <v>0.004518727758302238</v>
      </c>
      <c r="H16" s="350">
        <v>159.574</v>
      </c>
      <c r="I16" s="351">
        <v>99.281</v>
      </c>
      <c r="J16" s="352"/>
      <c r="K16" s="351"/>
      <c r="L16" s="352">
        <f>SUM(H16:K16)</f>
        <v>258.855</v>
      </c>
      <c r="M16" s="354">
        <f>IF(ISERROR(F16/L16-1),"         /0",(F16/L16-1))</f>
        <v>-0.11852967877769416</v>
      </c>
      <c r="N16" s="350">
        <v>1256.895</v>
      </c>
      <c r="O16" s="351">
        <v>1090.367</v>
      </c>
      <c r="P16" s="352"/>
      <c r="Q16" s="351">
        <v>0</v>
      </c>
      <c r="R16" s="352">
        <f>SUM(N16:Q16)</f>
        <v>2347.2619999999997</v>
      </c>
      <c r="S16" s="353">
        <f>R16/$R$9</f>
        <v>0.005285069542566531</v>
      </c>
      <c r="T16" s="350">
        <v>543.367</v>
      </c>
      <c r="U16" s="351">
        <v>313.55600000000004</v>
      </c>
      <c r="V16" s="352"/>
      <c r="W16" s="351"/>
      <c r="X16" s="352">
        <f>SUM(T16:W16)</f>
        <v>856.923</v>
      </c>
      <c r="Y16" s="355">
        <f>IF(ISERROR(R16/X16-1),"         /0",IF(R16/X16&gt;5,"  *  ",(R16/X16-1)))</f>
        <v>1.7391749317033147</v>
      </c>
    </row>
    <row r="17" spans="1:25" ht="19.5" customHeight="1">
      <c r="A17" s="349" t="s">
        <v>286</v>
      </c>
      <c r="B17" s="350">
        <v>105.222</v>
      </c>
      <c r="C17" s="351">
        <v>114.06</v>
      </c>
      <c r="D17" s="352">
        <v>0</v>
      </c>
      <c r="E17" s="351">
        <v>0</v>
      </c>
      <c r="F17" s="352">
        <f t="shared" si="0"/>
        <v>219.28199999999998</v>
      </c>
      <c r="G17" s="353">
        <f t="shared" si="1"/>
        <v>0.004342650796965597</v>
      </c>
      <c r="H17" s="350">
        <v>172.32600000000002</v>
      </c>
      <c r="I17" s="351">
        <v>95.301</v>
      </c>
      <c r="J17" s="352"/>
      <c r="K17" s="351"/>
      <c r="L17" s="352">
        <f t="shared" si="2"/>
        <v>267.627</v>
      </c>
      <c r="M17" s="354">
        <f t="shared" si="3"/>
        <v>-0.18064320864486771</v>
      </c>
      <c r="N17" s="350">
        <v>1026.7149999999997</v>
      </c>
      <c r="O17" s="351">
        <v>930.9840000000002</v>
      </c>
      <c r="P17" s="352"/>
      <c r="Q17" s="351"/>
      <c r="R17" s="352">
        <f t="shared" si="4"/>
        <v>1957.6989999999998</v>
      </c>
      <c r="S17" s="353">
        <f t="shared" si="5"/>
        <v>0.004407933736588824</v>
      </c>
      <c r="T17" s="350">
        <v>1277.3049999999998</v>
      </c>
      <c r="U17" s="351">
        <v>862.764</v>
      </c>
      <c r="V17" s="352"/>
      <c r="W17" s="351"/>
      <c r="X17" s="352">
        <f t="shared" si="6"/>
        <v>2140.069</v>
      </c>
      <c r="Y17" s="355">
        <f t="shared" si="7"/>
        <v>-0.08521687852120663</v>
      </c>
    </row>
    <row r="18" spans="1:25" ht="19.5" customHeight="1">
      <c r="A18" s="349" t="s">
        <v>290</v>
      </c>
      <c r="B18" s="350">
        <v>50.45</v>
      </c>
      <c r="C18" s="351">
        <v>4.409</v>
      </c>
      <c r="D18" s="352">
        <v>0</v>
      </c>
      <c r="E18" s="351">
        <v>0</v>
      </c>
      <c r="F18" s="352">
        <f t="shared" si="0"/>
        <v>54.859</v>
      </c>
      <c r="G18" s="353">
        <f t="shared" si="1"/>
        <v>0.0010864251514977779</v>
      </c>
      <c r="H18" s="350">
        <v>52.351</v>
      </c>
      <c r="I18" s="351">
        <v>0.827</v>
      </c>
      <c r="J18" s="352"/>
      <c r="K18" s="351"/>
      <c r="L18" s="352">
        <f t="shared" si="2"/>
        <v>53.178</v>
      </c>
      <c r="M18" s="354">
        <f t="shared" si="3"/>
        <v>0.0316108165030653</v>
      </c>
      <c r="N18" s="350">
        <v>434.844</v>
      </c>
      <c r="O18" s="351">
        <v>32.217</v>
      </c>
      <c r="P18" s="352"/>
      <c r="Q18" s="351"/>
      <c r="R18" s="352">
        <f t="shared" si="4"/>
        <v>467.061</v>
      </c>
      <c r="S18" s="353">
        <f t="shared" si="5"/>
        <v>0.0010516294583308838</v>
      </c>
      <c r="T18" s="350">
        <v>510.48099999999994</v>
      </c>
      <c r="U18" s="351">
        <v>7.401</v>
      </c>
      <c r="V18" s="352"/>
      <c r="W18" s="351"/>
      <c r="X18" s="352">
        <f t="shared" si="6"/>
        <v>517.882</v>
      </c>
      <c r="Y18" s="355">
        <f t="shared" si="7"/>
        <v>-0.09813239309340738</v>
      </c>
    </row>
    <row r="19" spans="1:25" ht="19.5" customHeight="1" thickBot="1">
      <c r="A19" s="349" t="s">
        <v>273</v>
      </c>
      <c r="B19" s="350">
        <v>425.904</v>
      </c>
      <c r="C19" s="351">
        <v>454.088</v>
      </c>
      <c r="D19" s="352">
        <v>494.674</v>
      </c>
      <c r="E19" s="351">
        <v>40.952000000000005</v>
      </c>
      <c r="F19" s="352">
        <f t="shared" si="0"/>
        <v>1415.618</v>
      </c>
      <c r="G19" s="353">
        <f t="shared" si="1"/>
        <v>0.02803483476025777</v>
      </c>
      <c r="H19" s="350">
        <v>161.58</v>
      </c>
      <c r="I19" s="351">
        <v>377.864</v>
      </c>
      <c r="J19" s="352">
        <v>0.225</v>
      </c>
      <c r="K19" s="351">
        <v>48.544999999999995</v>
      </c>
      <c r="L19" s="352">
        <f t="shared" si="2"/>
        <v>588.2139999999999</v>
      </c>
      <c r="M19" s="354">
        <f t="shared" si="3"/>
        <v>1.4066377202854743</v>
      </c>
      <c r="N19" s="350">
        <v>5564.531999999997</v>
      </c>
      <c r="O19" s="351">
        <v>4053.895</v>
      </c>
      <c r="P19" s="352">
        <v>3697.5100000000007</v>
      </c>
      <c r="Q19" s="351">
        <v>2712.1660000000006</v>
      </c>
      <c r="R19" s="352">
        <f t="shared" si="4"/>
        <v>16028.103</v>
      </c>
      <c r="S19" s="353">
        <f t="shared" si="5"/>
        <v>0.036088702066671405</v>
      </c>
      <c r="T19" s="350">
        <v>1715.423</v>
      </c>
      <c r="U19" s="351">
        <v>3209.18</v>
      </c>
      <c r="V19" s="352">
        <v>3.146</v>
      </c>
      <c r="W19" s="351">
        <v>49.983</v>
      </c>
      <c r="X19" s="352">
        <f t="shared" si="6"/>
        <v>4977.732</v>
      </c>
      <c r="Y19" s="355">
        <f t="shared" si="7"/>
        <v>2.2199610183915084</v>
      </c>
    </row>
    <row r="20" spans="1:25" s="145" customFormat="1" ht="19.5" customHeight="1">
      <c r="A20" s="152" t="s">
        <v>55</v>
      </c>
      <c r="B20" s="149">
        <f>SUM(B21:B32)</f>
        <v>4336.718</v>
      </c>
      <c r="C20" s="148">
        <f>SUM(C21:C32)</f>
        <v>4386.274</v>
      </c>
      <c r="D20" s="147">
        <f>SUM(D21:D32)</f>
        <v>153.33399999999997</v>
      </c>
      <c r="E20" s="148">
        <f>SUM(E21:E32)</f>
        <v>103.76599999999999</v>
      </c>
      <c r="F20" s="147">
        <f aca="true" t="shared" si="8" ref="F20:F58">SUM(B20:E20)</f>
        <v>8980.092</v>
      </c>
      <c r="G20" s="150">
        <f aca="true" t="shared" si="9" ref="G20:G58">F20/$F$9</f>
        <v>0.177841335269764</v>
      </c>
      <c r="H20" s="149">
        <f>SUM(H21:H32)</f>
        <v>4001.045</v>
      </c>
      <c r="I20" s="148">
        <f>SUM(I21:I32)</f>
        <v>4548.505999999999</v>
      </c>
      <c r="J20" s="147">
        <f>SUM(J21:J32)</f>
        <v>173.16</v>
      </c>
      <c r="K20" s="148">
        <f>SUM(K21:K32)</f>
        <v>649.59</v>
      </c>
      <c r="L20" s="147">
        <f aca="true" t="shared" si="10" ref="L20:L53">SUM(H20:K20)</f>
        <v>9372.301</v>
      </c>
      <c r="M20" s="151">
        <f t="shared" si="3"/>
        <v>-0.04184767433312253</v>
      </c>
      <c r="N20" s="149">
        <f>SUM(N21:N32)</f>
        <v>34898.73300000001</v>
      </c>
      <c r="O20" s="148">
        <f>SUM(O21:O32)</f>
        <v>38279.854</v>
      </c>
      <c r="P20" s="147">
        <f>SUM(P21:P32)</f>
        <v>1729.5349999999999</v>
      </c>
      <c r="Q20" s="148">
        <f>SUM(Q21:Q32)</f>
        <v>967.53</v>
      </c>
      <c r="R20" s="147">
        <f aca="true" t="shared" si="11" ref="R20:R58">SUM(N20:Q20)</f>
        <v>75875.652</v>
      </c>
      <c r="S20" s="150">
        <f aca="true" t="shared" si="12" ref="S20:S58">R20/$R$9</f>
        <v>0.17084079127407906</v>
      </c>
      <c r="T20" s="149">
        <f>SUM(T21:T32)</f>
        <v>34756.00200000001</v>
      </c>
      <c r="U20" s="148">
        <f>SUM(U21:U32)</f>
        <v>40688.11</v>
      </c>
      <c r="V20" s="147">
        <f>SUM(V21:V32)</f>
        <v>1225.5829999999999</v>
      </c>
      <c r="W20" s="148">
        <f>SUM(W21:W32)</f>
        <v>3394.9839999999995</v>
      </c>
      <c r="X20" s="147">
        <f aca="true" t="shared" si="13" ref="X20:X58">SUM(T20:W20)</f>
        <v>80064.679</v>
      </c>
      <c r="Y20" s="146">
        <f aca="true" t="shared" si="14" ref="Y20:Y58">IF(ISERROR(R20/X20-1),"         /0",IF(R20/X20&gt;5,"  *  ",(R20/X20-1)))</f>
        <v>-0.052320536999842404</v>
      </c>
    </row>
    <row r="21" spans="1:25" ht="19.5" customHeight="1">
      <c r="A21" s="342" t="s">
        <v>299</v>
      </c>
      <c r="B21" s="343">
        <v>842.116</v>
      </c>
      <c r="C21" s="344">
        <v>773.768</v>
      </c>
      <c r="D21" s="345">
        <v>152.045</v>
      </c>
      <c r="E21" s="344">
        <v>0</v>
      </c>
      <c r="F21" s="345">
        <f t="shared" si="8"/>
        <v>1767.929</v>
      </c>
      <c r="G21" s="346">
        <f t="shared" si="9"/>
        <v>0.03501198584849004</v>
      </c>
      <c r="H21" s="343">
        <v>707.225</v>
      </c>
      <c r="I21" s="344">
        <v>1236.1919999999998</v>
      </c>
      <c r="J21" s="345">
        <v>173.14</v>
      </c>
      <c r="K21" s="344">
        <v>22.715</v>
      </c>
      <c r="L21" s="345">
        <f t="shared" si="10"/>
        <v>2139.272</v>
      </c>
      <c r="M21" s="347">
        <f t="shared" si="3"/>
        <v>-0.17358381729859496</v>
      </c>
      <c r="N21" s="343">
        <v>6752.814</v>
      </c>
      <c r="O21" s="344">
        <v>8102.573999999999</v>
      </c>
      <c r="P21" s="345">
        <v>1299.21</v>
      </c>
      <c r="Q21" s="344">
        <v>52.791000000000004</v>
      </c>
      <c r="R21" s="345">
        <f t="shared" si="11"/>
        <v>16207.388999999997</v>
      </c>
      <c r="S21" s="346">
        <f t="shared" si="12"/>
        <v>0.03649238047070494</v>
      </c>
      <c r="T21" s="363">
        <v>5461.035</v>
      </c>
      <c r="U21" s="344">
        <v>10063.055000000002</v>
      </c>
      <c r="V21" s="345">
        <v>190.142</v>
      </c>
      <c r="W21" s="344">
        <v>91.661</v>
      </c>
      <c r="X21" s="345">
        <f t="shared" si="13"/>
        <v>15805.893000000002</v>
      </c>
      <c r="Y21" s="348">
        <f t="shared" si="14"/>
        <v>0.025401665062517953</v>
      </c>
    </row>
    <row r="22" spans="1:25" ht="19.5" customHeight="1">
      <c r="A22" s="349" t="s">
        <v>298</v>
      </c>
      <c r="B22" s="350">
        <v>670.267</v>
      </c>
      <c r="C22" s="351">
        <v>1049.23</v>
      </c>
      <c r="D22" s="352">
        <v>0</v>
      </c>
      <c r="E22" s="351">
        <v>0</v>
      </c>
      <c r="F22" s="352">
        <f t="shared" si="8"/>
        <v>1719.497</v>
      </c>
      <c r="G22" s="353">
        <f t="shared" si="9"/>
        <v>0.03405284071392068</v>
      </c>
      <c r="H22" s="350">
        <v>579.136</v>
      </c>
      <c r="I22" s="351">
        <v>773.09</v>
      </c>
      <c r="J22" s="352"/>
      <c r="K22" s="351"/>
      <c r="L22" s="352">
        <f t="shared" si="10"/>
        <v>1352.226</v>
      </c>
      <c r="M22" s="354">
        <f t="shared" si="3"/>
        <v>0.2716047465438469</v>
      </c>
      <c r="N22" s="350">
        <v>5220.65</v>
      </c>
      <c r="O22" s="351">
        <v>8876.273</v>
      </c>
      <c r="P22" s="352">
        <v>107.79599999999999</v>
      </c>
      <c r="Q22" s="351">
        <v>51.963</v>
      </c>
      <c r="R22" s="352">
        <f t="shared" si="11"/>
        <v>14256.681999999999</v>
      </c>
      <c r="S22" s="353">
        <f t="shared" si="12"/>
        <v>0.032100189845128704</v>
      </c>
      <c r="T22" s="364">
        <v>6482.993999999999</v>
      </c>
      <c r="U22" s="351">
        <v>10029.102000000003</v>
      </c>
      <c r="V22" s="352">
        <v>9.273000000000001</v>
      </c>
      <c r="W22" s="351">
        <v>0.45</v>
      </c>
      <c r="X22" s="352">
        <f t="shared" si="13"/>
        <v>16521.819000000003</v>
      </c>
      <c r="Y22" s="355">
        <f t="shared" si="14"/>
        <v>-0.13709973459944114</v>
      </c>
    </row>
    <row r="23" spans="1:25" ht="19.5" customHeight="1">
      <c r="A23" s="349" t="s">
        <v>297</v>
      </c>
      <c r="B23" s="350">
        <v>744.1390000000001</v>
      </c>
      <c r="C23" s="351">
        <v>530.771</v>
      </c>
      <c r="D23" s="352">
        <v>0</v>
      </c>
      <c r="E23" s="351">
        <v>0</v>
      </c>
      <c r="F23" s="352">
        <f t="shared" si="8"/>
        <v>1274.91</v>
      </c>
      <c r="G23" s="353">
        <f t="shared" si="9"/>
        <v>0.02524825990076436</v>
      </c>
      <c r="H23" s="350">
        <v>570.838</v>
      </c>
      <c r="I23" s="351">
        <v>512.931</v>
      </c>
      <c r="J23" s="352">
        <v>0</v>
      </c>
      <c r="K23" s="351">
        <v>0</v>
      </c>
      <c r="L23" s="352">
        <f t="shared" si="10"/>
        <v>1083.769</v>
      </c>
      <c r="M23" s="354">
        <f t="shared" si="3"/>
        <v>0.17636691951882733</v>
      </c>
      <c r="N23" s="350">
        <v>5784.732</v>
      </c>
      <c r="O23" s="351">
        <v>4853.352999999999</v>
      </c>
      <c r="P23" s="352">
        <v>5.878</v>
      </c>
      <c r="Q23" s="351">
        <v>120.168</v>
      </c>
      <c r="R23" s="352">
        <f t="shared" si="11"/>
        <v>10764.131</v>
      </c>
      <c r="S23" s="353">
        <f t="shared" si="12"/>
        <v>0.024236400069654013</v>
      </c>
      <c r="T23" s="364">
        <v>5930.3949999999995</v>
      </c>
      <c r="U23" s="351">
        <v>4741.1100000000015</v>
      </c>
      <c r="V23" s="352">
        <v>166.69299999999998</v>
      </c>
      <c r="W23" s="351">
        <v>35.647</v>
      </c>
      <c r="X23" s="352">
        <f t="shared" si="13"/>
        <v>10873.845000000001</v>
      </c>
      <c r="Y23" s="355">
        <f t="shared" si="14"/>
        <v>-0.010089715275507616</v>
      </c>
    </row>
    <row r="24" spans="1:25" ht="19.5" customHeight="1">
      <c r="A24" s="349" t="s">
        <v>300</v>
      </c>
      <c r="B24" s="350">
        <v>547.675</v>
      </c>
      <c r="C24" s="351">
        <v>425.72299999999996</v>
      </c>
      <c r="D24" s="352">
        <v>0</v>
      </c>
      <c r="E24" s="351">
        <v>42.8</v>
      </c>
      <c r="F24" s="352">
        <f t="shared" si="8"/>
        <v>1016.1979999999999</v>
      </c>
      <c r="G24" s="353">
        <f t="shared" si="9"/>
        <v>0.020124739169538976</v>
      </c>
      <c r="H24" s="350">
        <v>393.60699999999997</v>
      </c>
      <c r="I24" s="351">
        <v>424.187</v>
      </c>
      <c r="J24" s="352"/>
      <c r="K24" s="351">
        <v>24.833</v>
      </c>
      <c r="L24" s="352">
        <f t="shared" si="10"/>
        <v>842.627</v>
      </c>
      <c r="M24" s="354">
        <f t="shared" si="3"/>
        <v>0.2059879400968636</v>
      </c>
      <c r="N24" s="350">
        <v>4590.468</v>
      </c>
      <c r="O24" s="351">
        <v>3555.943</v>
      </c>
      <c r="P24" s="352">
        <v>6.735</v>
      </c>
      <c r="Q24" s="351">
        <v>304.021</v>
      </c>
      <c r="R24" s="352">
        <f t="shared" si="11"/>
        <v>8457.167</v>
      </c>
      <c r="S24" s="353">
        <f t="shared" si="12"/>
        <v>0.019042065064785594</v>
      </c>
      <c r="T24" s="364">
        <v>3489.6650000000004</v>
      </c>
      <c r="U24" s="351">
        <v>3215.0460000000003</v>
      </c>
      <c r="V24" s="352"/>
      <c r="W24" s="351">
        <v>127.106</v>
      </c>
      <c r="X24" s="352">
        <f t="shared" si="13"/>
        <v>6831.817000000001</v>
      </c>
      <c r="Y24" s="355">
        <f t="shared" si="14"/>
        <v>0.23790889012395944</v>
      </c>
    </row>
    <row r="25" spans="1:25" ht="19.5" customHeight="1">
      <c r="A25" s="349" t="s">
        <v>386</v>
      </c>
      <c r="B25" s="350">
        <v>0</v>
      </c>
      <c r="C25" s="351">
        <v>603.221</v>
      </c>
      <c r="D25" s="352">
        <v>0</v>
      </c>
      <c r="E25" s="351">
        <v>1.311</v>
      </c>
      <c r="F25" s="352">
        <f t="shared" si="8"/>
        <v>604.532</v>
      </c>
      <c r="G25" s="353">
        <f t="shared" si="9"/>
        <v>0.011972124349427708</v>
      </c>
      <c r="H25" s="350">
        <v>115.769</v>
      </c>
      <c r="I25" s="351">
        <v>764.6399999999999</v>
      </c>
      <c r="J25" s="352"/>
      <c r="K25" s="351">
        <v>204.568</v>
      </c>
      <c r="L25" s="352">
        <f t="shared" si="10"/>
        <v>1084.9769999999999</v>
      </c>
      <c r="M25" s="354">
        <f t="shared" si="3"/>
        <v>-0.4428158384924288</v>
      </c>
      <c r="N25" s="350">
        <v>42.185</v>
      </c>
      <c r="O25" s="351">
        <v>4700.538</v>
      </c>
      <c r="P25" s="352"/>
      <c r="Q25" s="351">
        <v>45.946000000000005</v>
      </c>
      <c r="R25" s="352">
        <f t="shared" si="11"/>
        <v>4788.669</v>
      </c>
      <c r="S25" s="353">
        <f t="shared" si="12"/>
        <v>0.01078211494129438</v>
      </c>
      <c r="T25" s="364">
        <v>419.57399999999996</v>
      </c>
      <c r="U25" s="351">
        <v>4905.5599999999995</v>
      </c>
      <c r="V25" s="352">
        <v>165.87900000000002</v>
      </c>
      <c r="W25" s="351">
        <v>317.18</v>
      </c>
      <c r="X25" s="352">
        <f t="shared" si="13"/>
        <v>5808.192999999999</v>
      </c>
      <c r="Y25" s="355">
        <f t="shared" si="14"/>
        <v>-0.1755320458531594</v>
      </c>
    </row>
    <row r="26" spans="1:25" ht="19.5" customHeight="1">
      <c r="A26" s="349" t="s">
        <v>301</v>
      </c>
      <c r="B26" s="350">
        <v>275.052</v>
      </c>
      <c r="C26" s="351">
        <v>220.36</v>
      </c>
      <c r="D26" s="352">
        <v>0</v>
      </c>
      <c r="E26" s="351">
        <v>0</v>
      </c>
      <c r="F26" s="352">
        <f>SUM(B26:E26)</f>
        <v>495.41200000000003</v>
      </c>
      <c r="G26" s="353">
        <f>F26/$F$9</f>
        <v>0.009811116811349408</v>
      </c>
      <c r="H26" s="350">
        <v>226.11899999999997</v>
      </c>
      <c r="I26" s="351">
        <v>201.089</v>
      </c>
      <c r="J26" s="352"/>
      <c r="K26" s="351"/>
      <c r="L26" s="352">
        <f>SUM(H26:K26)</f>
        <v>427.20799999999997</v>
      </c>
      <c r="M26" s="354">
        <f t="shared" si="3"/>
        <v>0.1596505683414169</v>
      </c>
      <c r="N26" s="350">
        <v>2171.6919999999996</v>
      </c>
      <c r="O26" s="351">
        <v>1729.096</v>
      </c>
      <c r="P26" s="352">
        <v>0</v>
      </c>
      <c r="Q26" s="351">
        <v>17.874</v>
      </c>
      <c r="R26" s="352">
        <f>SUM(N26:Q26)</f>
        <v>3918.6619999999994</v>
      </c>
      <c r="S26" s="353">
        <f>R26/$R$9</f>
        <v>0.008823216660011898</v>
      </c>
      <c r="T26" s="364">
        <v>1428.3049999999998</v>
      </c>
      <c r="U26" s="351">
        <v>1734.3029999999999</v>
      </c>
      <c r="V26" s="352">
        <v>0</v>
      </c>
      <c r="W26" s="351">
        <v>0</v>
      </c>
      <c r="X26" s="352">
        <f>SUM(T26:W26)</f>
        <v>3162.6079999999997</v>
      </c>
      <c r="Y26" s="355">
        <f>IF(ISERROR(R26/X26-1),"         /0",IF(R26/X26&gt;5,"  *  ",(R26/X26-1)))</f>
        <v>0.23906029454171995</v>
      </c>
    </row>
    <row r="27" spans="1:25" ht="19.5" customHeight="1">
      <c r="A27" s="349" t="s">
        <v>303</v>
      </c>
      <c r="B27" s="350">
        <v>358.647</v>
      </c>
      <c r="C27" s="351">
        <v>131.785</v>
      </c>
      <c r="D27" s="352">
        <v>0</v>
      </c>
      <c r="E27" s="351">
        <v>0</v>
      </c>
      <c r="F27" s="352">
        <f t="shared" si="8"/>
        <v>490.432</v>
      </c>
      <c r="G27" s="353">
        <f t="shared" si="9"/>
        <v>0.00971249311688799</v>
      </c>
      <c r="H27" s="350">
        <v>546.984</v>
      </c>
      <c r="I27" s="351">
        <v>294.897</v>
      </c>
      <c r="J27" s="352"/>
      <c r="K27" s="351">
        <v>395.594</v>
      </c>
      <c r="L27" s="352">
        <f t="shared" si="10"/>
        <v>1237.4750000000001</v>
      </c>
      <c r="M27" s="354">
        <f t="shared" si="3"/>
        <v>-0.6036833067334694</v>
      </c>
      <c r="N27" s="350">
        <v>2658.1679999999997</v>
      </c>
      <c r="O27" s="351">
        <v>1463.584</v>
      </c>
      <c r="P27" s="352">
        <v>138.643</v>
      </c>
      <c r="Q27" s="351">
        <v>7.29</v>
      </c>
      <c r="R27" s="352">
        <f t="shared" si="11"/>
        <v>4267.6849999999995</v>
      </c>
      <c r="S27" s="353">
        <f t="shared" si="12"/>
        <v>0.009609073043728414</v>
      </c>
      <c r="T27" s="364">
        <v>4293.138999999999</v>
      </c>
      <c r="U27" s="351">
        <v>1894.7479999999996</v>
      </c>
      <c r="V27" s="352">
        <v>49.441</v>
      </c>
      <c r="W27" s="351">
        <v>1669.231</v>
      </c>
      <c r="X27" s="352">
        <f t="shared" si="13"/>
        <v>7906.558999999998</v>
      </c>
      <c r="Y27" s="355">
        <f t="shared" si="14"/>
        <v>-0.46023485058417946</v>
      </c>
    </row>
    <row r="28" spans="1:25" ht="19.5" customHeight="1">
      <c r="A28" s="349" t="s">
        <v>387</v>
      </c>
      <c r="B28" s="350">
        <v>0</v>
      </c>
      <c r="C28" s="351">
        <v>255.189</v>
      </c>
      <c r="D28" s="352">
        <v>0</v>
      </c>
      <c r="E28" s="351">
        <v>0</v>
      </c>
      <c r="F28" s="352">
        <f t="shared" si="8"/>
        <v>255.189</v>
      </c>
      <c r="G28" s="353">
        <f t="shared" si="9"/>
        <v>0.005053751398778075</v>
      </c>
      <c r="H28" s="350">
        <v>0.185</v>
      </c>
      <c r="I28" s="351">
        <v>0</v>
      </c>
      <c r="J28" s="352"/>
      <c r="K28" s="351"/>
      <c r="L28" s="352">
        <f t="shared" si="10"/>
        <v>0.185</v>
      </c>
      <c r="M28" s="354" t="s">
        <v>45</v>
      </c>
      <c r="N28" s="350">
        <v>107.10300000000001</v>
      </c>
      <c r="O28" s="351">
        <v>1281.0950000000003</v>
      </c>
      <c r="P28" s="352">
        <v>0</v>
      </c>
      <c r="Q28" s="351">
        <v>0</v>
      </c>
      <c r="R28" s="352">
        <f t="shared" si="11"/>
        <v>1388.1980000000003</v>
      </c>
      <c r="S28" s="353">
        <f t="shared" si="12"/>
        <v>0.0031256514904820067</v>
      </c>
      <c r="T28" s="364">
        <v>60.732</v>
      </c>
      <c r="U28" s="351">
        <v>364.043</v>
      </c>
      <c r="V28" s="352"/>
      <c r="W28" s="351"/>
      <c r="X28" s="352">
        <f t="shared" si="13"/>
        <v>424.775</v>
      </c>
      <c r="Y28" s="355">
        <f t="shared" si="14"/>
        <v>2.2680783944441183</v>
      </c>
    </row>
    <row r="29" spans="1:25" ht="19.5" customHeight="1">
      <c r="A29" s="349" t="s">
        <v>305</v>
      </c>
      <c r="B29" s="350">
        <v>177.20899999999997</v>
      </c>
      <c r="C29" s="351">
        <v>3.075</v>
      </c>
      <c r="D29" s="352">
        <v>0</v>
      </c>
      <c r="E29" s="351">
        <v>0</v>
      </c>
      <c r="F29" s="352">
        <f t="shared" si="8"/>
        <v>180.28399999999996</v>
      </c>
      <c r="G29" s="353">
        <f t="shared" si="9"/>
        <v>0.0035703361711410223</v>
      </c>
      <c r="H29" s="350">
        <v>160.002</v>
      </c>
      <c r="I29" s="351">
        <v>6.663</v>
      </c>
      <c r="J29" s="352"/>
      <c r="K29" s="351"/>
      <c r="L29" s="352">
        <f t="shared" si="10"/>
        <v>166.66500000000002</v>
      </c>
      <c r="M29" s="354">
        <f t="shared" si="3"/>
        <v>0.08171481714817119</v>
      </c>
      <c r="N29" s="350">
        <v>1724.5250000000003</v>
      </c>
      <c r="O29" s="351">
        <v>440.273</v>
      </c>
      <c r="P29" s="352">
        <v>0</v>
      </c>
      <c r="Q29" s="351">
        <v>8.286</v>
      </c>
      <c r="R29" s="352">
        <f t="shared" si="11"/>
        <v>2173.0840000000003</v>
      </c>
      <c r="S29" s="353">
        <f t="shared" si="12"/>
        <v>0.004892892255674334</v>
      </c>
      <c r="T29" s="364">
        <v>1533.3840000000002</v>
      </c>
      <c r="U29" s="351">
        <v>385.149</v>
      </c>
      <c r="V29" s="352">
        <v>0</v>
      </c>
      <c r="W29" s="351">
        <v>18.769</v>
      </c>
      <c r="X29" s="352">
        <f t="shared" si="13"/>
        <v>1937.3020000000004</v>
      </c>
      <c r="Y29" s="355">
        <f t="shared" si="14"/>
        <v>0.12170637308999832</v>
      </c>
    </row>
    <row r="30" spans="1:25" ht="19.5" customHeight="1">
      <c r="A30" s="349" t="s">
        <v>302</v>
      </c>
      <c r="B30" s="350">
        <v>34.156</v>
      </c>
      <c r="C30" s="351">
        <v>53.945</v>
      </c>
      <c r="D30" s="352">
        <v>0</v>
      </c>
      <c r="E30" s="351">
        <v>0</v>
      </c>
      <c r="F30" s="352">
        <f t="shared" si="8"/>
        <v>88.101</v>
      </c>
      <c r="G30" s="353">
        <f t="shared" si="9"/>
        <v>0.001744748214005099</v>
      </c>
      <c r="H30" s="350">
        <v>39.239</v>
      </c>
      <c r="I30" s="351">
        <v>58.137</v>
      </c>
      <c r="J30" s="352"/>
      <c r="K30" s="351"/>
      <c r="L30" s="352">
        <f t="shared" si="10"/>
        <v>97.376</v>
      </c>
      <c r="M30" s="354">
        <f t="shared" si="3"/>
        <v>-0.09524934275386132</v>
      </c>
      <c r="N30" s="350">
        <v>274.02599999999995</v>
      </c>
      <c r="O30" s="351">
        <v>520.726</v>
      </c>
      <c r="P30" s="352">
        <v>0</v>
      </c>
      <c r="Q30" s="351">
        <v>7.317</v>
      </c>
      <c r="R30" s="352">
        <f t="shared" si="11"/>
        <v>802.069</v>
      </c>
      <c r="S30" s="353">
        <f t="shared" si="12"/>
        <v>0.0018059298207600155</v>
      </c>
      <c r="T30" s="364">
        <v>438.433</v>
      </c>
      <c r="U30" s="351">
        <v>563.1779999999999</v>
      </c>
      <c r="V30" s="352">
        <v>0</v>
      </c>
      <c r="W30" s="351">
        <v>33.739999999999995</v>
      </c>
      <c r="X30" s="352">
        <f t="shared" si="13"/>
        <v>1035.3509999999999</v>
      </c>
      <c r="Y30" s="355">
        <f t="shared" si="14"/>
        <v>-0.22531682492217608</v>
      </c>
    </row>
    <row r="31" spans="1:25" ht="19.5" customHeight="1">
      <c r="A31" s="349" t="s">
        <v>306</v>
      </c>
      <c r="B31" s="350">
        <v>4.435</v>
      </c>
      <c r="C31" s="351">
        <v>44.472</v>
      </c>
      <c r="D31" s="352">
        <v>0</v>
      </c>
      <c r="E31" s="351">
        <v>0</v>
      </c>
      <c r="F31" s="352">
        <f t="shared" si="8"/>
        <v>48.907000000000004</v>
      </c>
      <c r="G31" s="353">
        <f t="shared" si="9"/>
        <v>0.0009685520130571433</v>
      </c>
      <c r="H31" s="350">
        <v>1.815</v>
      </c>
      <c r="I31" s="351">
        <v>13.294</v>
      </c>
      <c r="J31" s="352"/>
      <c r="K31" s="351"/>
      <c r="L31" s="352">
        <f t="shared" si="10"/>
        <v>15.109</v>
      </c>
      <c r="M31" s="354">
        <f aca="true" t="shared" si="15" ref="M31:M40">IF(ISERROR(F31/L31-1),"         /0",(F31/L31-1))</f>
        <v>2.2369448672976375</v>
      </c>
      <c r="N31" s="350">
        <v>34.827</v>
      </c>
      <c r="O31" s="351">
        <v>166.498</v>
      </c>
      <c r="P31" s="352">
        <v>0</v>
      </c>
      <c r="Q31" s="351">
        <v>90.22</v>
      </c>
      <c r="R31" s="352">
        <f t="shared" si="11"/>
        <v>291.54499999999996</v>
      </c>
      <c r="S31" s="353">
        <f t="shared" si="12"/>
        <v>0.0006564395452180281</v>
      </c>
      <c r="T31" s="364">
        <v>34.111999999999995</v>
      </c>
      <c r="U31" s="351">
        <v>36.646</v>
      </c>
      <c r="V31" s="352"/>
      <c r="W31" s="351"/>
      <c r="X31" s="352">
        <f t="shared" si="13"/>
        <v>70.758</v>
      </c>
      <c r="Y31" s="355">
        <f t="shared" si="14"/>
        <v>3.120311484213799</v>
      </c>
    </row>
    <row r="32" spans="1:25" ht="19.5" customHeight="1" thickBot="1">
      <c r="A32" s="349" t="s">
        <v>273</v>
      </c>
      <c r="B32" s="350">
        <v>683.022</v>
      </c>
      <c r="C32" s="351">
        <v>294.735</v>
      </c>
      <c r="D32" s="352">
        <v>1.289</v>
      </c>
      <c r="E32" s="351">
        <v>59.654999999999994</v>
      </c>
      <c r="F32" s="352">
        <f t="shared" si="8"/>
        <v>1038.701</v>
      </c>
      <c r="G32" s="353">
        <f t="shared" si="9"/>
        <v>0.020570387562403494</v>
      </c>
      <c r="H32" s="350">
        <v>660.126</v>
      </c>
      <c r="I32" s="351">
        <v>263.38599999999997</v>
      </c>
      <c r="J32" s="352">
        <v>0.02</v>
      </c>
      <c r="K32" s="351">
        <v>1.88</v>
      </c>
      <c r="L32" s="352">
        <f t="shared" si="10"/>
        <v>925.4119999999999</v>
      </c>
      <c r="M32" s="354">
        <f>IF(ISERROR(F32/L32-1),"         /0",(F32/L32-1))</f>
        <v>0.12242006803456196</v>
      </c>
      <c r="N32" s="350">
        <v>5537.5430000000015</v>
      </c>
      <c r="O32" s="351">
        <v>2589.9010000000007</v>
      </c>
      <c r="P32" s="352">
        <v>171.27300000000002</v>
      </c>
      <c r="Q32" s="351">
        <v>261.654</v>
      </c>
      <c r="R32" s="352">
        <f t="shared" si="11"/>
        <v>8560.371000000003</v>
      </c>
      <c r="S32" s="353">
        <f t="shared" si="12"/>
        <v>0.01927443806663671</v>
      </c>
      <c r="T32" s="364">
        <v>5184.234</v>
      </c>
      <c r="U32" s="351">
        <v>2756.170000000001</v>
      </c>
      <c r="V32" s="352">
        <v>644.1549999999999</v>
      </c>
      <c r="W32" s="351">
        <v>1101.2</v>
      </c>
      <c r="X32" s="352">
        <f t="shared" si="13"/>
        <v>9685.759000000002</v>
      </c>
      <c r="Y32" s="355">
        <f t="shared" si="14"/>
        <v>-0.11618996508172452</v>
      </c>
    </row>
    <row r="33" spans="1:25" s="145" customFormat="1" ht="19.5" customHeight="1">
      <c r="A33" s="152" t="s">
        <v>54</v>
      </c>
      <c r="B33" s="149">
        <f>SUM(B34:B42)</f>
        <v>1516.6450000000004</v>
      </c>
      <c r="C33" s="148">
        <f>SUM(C34:C42)</f>
        <v>2242.761</v>
      </c>
      <c r="D33" s="147">
        <f>SUM(D34:D42)</f>
        <v>321.149</v>
      </c>
      <c r="E33" s="148">
        <f>SUM(E34:E42)</f>
        <v>305.423</v>
      </c>
      <c r="F33" s="147">
        <f t="shared" si="8"/>
        <v>4385.978</v>
      </c>
      <c r="G33" s="150">
        <f t="shared" si="9"/>
        <v>0.08685970967600432</v>
      </c>
      <c r="H33" s="149">
        <f>SUM(H34:H42)</f>
        <v>2178.2780000000002</v>
      </c>
      <c r="I33" s="194">
        <f>SUM(I34:I42)</f>
        <v>1991.1920000000002</v>
      </c>
      <c r="J33" s="147">
        <f>SUM(J34:J42)</f>
        <v>0</v>
      </c>
      <c r="K33" s="148">
        <f>SUM(K34:K42)</f>
        <v>0</v>
      </c>
      <c r="L33" s="147">
        <f t="shared" si="10"/>
        <v>4169.47</v>
      </c>
      <c r="M33" s="151">
        <f t="shared" si="15"/>
        <v>0.05192698352548408</v>
      </c>
      <c r="N33" s="149">
        <f>SUM(N34:N42)</f>
        <v>12201.992</v>
      </c>
      <c r="O33" s="148">
        <f>SUM(O34:O42)</f>
        <v>17055.609</v>
      </c>
      <c r="P33" s="147">
        <f>SUM(P34:P42)</f>
        <v>1592.414</v>
      </c>
      <c r="Q33" s="148">
        <f>SUM(Q34:Q42)</f>
        <v>1377.0520000000001</v>
      </c>
      <c r="R33" s="147">
        <f t="shared" si="11"/>
        <v>32227.067000000003</v>
      </c>
      <c r="S33" s="150">
        <f t="shared" si="12"/>
        <v>0.07256211289917827</v>
      </c>
      <c r="T33" s="149">
        <f>SUM(T34:T42)</f>
        <v>21163.885000000002</v>
      </c>
      <c r="U33" s="148">
        <f>SUM(U34:U42)</f>
        <v>15905.214999999998</v>
      </c>
      <c r="V33" s="147">
        <f>SUM(V34:V42)</f>
        <v>610.775</v>
      </c>
      <c r="W33" s="148">
        <f>SUM(W34:W42)</f>
        <v>6.178999999999999</v>
      </c>
      <c r="X33" s="147">
        <f t="shared" si="13"/>
        <v>37686.054</v>
      </c>
      <c r="Y33" s="146">
        <f t="shared" si="14"/>
        <v>-0.14485430074477934</v>
      </c>
    </row>
    <row r="34" spans="1:25" ht="19.5" customHeight="1">
      <c r="A34" s="342" t="s">
        <v>312</v>
      </c>
      <c r="B34" s="343">
        <v>495.89099999999996</v>
      </c>
      <c r="C34" s="344">
        <v>769.111</v>
      </c>
      <c r="D34" s="345">
        <v>0</v>
      </c>
      <c r="E34" s="344">
        <v>0</v>
      </c>
      <c r="F34" s="345">
        <f t="shared" si="8"/>
        <v>1265.002</v>
      </c>
      <c r="G34" s="346">
        <f t="shared" si="9"/>
        <v>0.0250520423174865</v>
      </c>
      <c r="H34" s="343">
        <v>473.16999999999996</v>
      </c>
      <c r="I34" s="366">
        <v>785.098</v>
      </c>
      <c r="J34" s="345"/>
      <c r="K34" s="344"/>
      <c r="L34" s="345">
        <f t="shared" si="10"/>
        <v>1258.268</v>
      </c>
      <c r="M34" s="347">
        <f t="shared" si="15"/>
        <v>0.005351801047153604</v>
      </c>
      <c r="N34" s="343">
        <v>3879.428</v>
      </c>
      <c r="O34" s="344">
        <v>6228.310000000001</v>
      </c>
      <c r="P34" s="345"/>
      <c r="Q34" s="344"/>
      <c r="R34" s="345">
        <f t="shared" si="11"/>
        <v>10107.738000000001</v>
      </c>
      <c r="S34" s="346">
        <f t="shared" si="12"/>
        <v>0.022758472743154515</v>
      </c>
      <c r="T34" s="343">
        <v>3470.4639999999995</v>
      </c>
      <c r="U34" s="344">
        <v>6442.413999999999</v>
      </c>
      <c r="V34" s="345"/>
      <c r="W34" s="344"/>
      <c r="X34" s="345">
        <f t="shared" si="13"/>
        <v>9912.877999999999</v>
      </c>
      <c r="Y34" s="348">
        <f t="shared" si="14"/>
        <v>0.019657257962824026</v>
      </c>
    </row>
    <row r="35" spans="1:25" ht="19.5" customHeight="1">
      <c r="A35" s="349" t="s">
        <v>388</v>
      </c>
      <c r="B35" s="350">
        <v>766.788</v>
      </c>
      <c r="C35" s="351">
        <v>86.055</v>
      </c>
      <c r="D35" s="352">
        <v>0</v>
      </c>
      <c r="E35" s="351">
        <v>0</v>
      </c>
      <c r="F35" s="352">
        <f t="shared" si="8"/>
        <v>852.8430000000001</v>
      </c>
      <c r="G35" s="353">
        <f t="shared" si="9"/>
        <v>0.016889664147702644</v>
      </c>
      <c r="H35" s="350">
        <v>438.93</v>
      </c>
      <c r="I35" s="369">
        <v>135</v>
      </c>
      <c r="J35" s="352"/>
      <c r="K35" s="351"/>
      <c r="L35" s="352">
        <f t="shared" si="10"/>
        <v>573.9300000000001</v>
      </c>
      <c r="M35" s="354">
        <f t="shared" si="15"/>
        <v>0.4859704145104804</v>
      </c>
      <c r="N35" s="350">
        <v>5457.432000000001</v>
      </c>
      <c r="O35" s="351">
        <v>919.0089999999998</v>
      </c>
      <c r="P35" s="352">
        <v>96.968</v>
      </c>
      <c r="Q35" s="351">
        <v>11.984</v>
      </c>
      <c r="R35" s="352">
        <f t="shared" si="11"/>
        <v>6485.393000000001</v>
      </c>
      <c r="S35" s="353">
        <f t="shared" si="12"/>
        <v>0.014602440211563171</v>
      </c>
      <c r="T35" s="350">
        <v>6195.509</v>
      </c>
      <c r="U35" s="351">
        <v>1142.6399999999999</v>
      </c>
      <c r="V35" s="352">
        <v>610.775</v>
      </c>
      <c r="W35" s="351">
        <v>5.879</v>
      </c>
      <c r="X35" s="352">
        <f t="shared" si="13"/>
        <v>7954.802999999999</v>
      </c>
      <c r="Y35" s="355">
        <f t="shared" si="14"/>
        <v>-0.1847198478705253</v>
      </c>
    </row>
    <row r="36" spans="1:25" ht="19.5" customHeight="1">
      <c r="A36" s="349" t="s">
        <v>318</v>
      </c>
      <c r="B36" s="350">
        <v>101.14</v>
      </c>
      <c r="C36" s="351">
        <v>112.63</v>
      </c>
      <c r="D36" s="352">
        <v>321.149</v>
      </c>
      <c r="E36" s="351">
        <v>0</v>
      </c>
      <c r="F36" s="352">
        <f t="shared" si="8"/>
        <v>534.919</v>
      </c>
      <c r="G36" s="353">
        <f t="shared" si="9"/>
        <v>0.010593511650121946</v>
      </c>
      <c r="H36" s="350">
        <v>744.8589999999999</v>
      </c>
      <c r="I36" s="369">
        <v>128.534</v>
      </c>
      <c r="J36" s="352"/>
      <c r="K36" s="351"/>
      <c r="L36" s="352">
        <f t="shared" si="10"/>
        <v>873.3929999999999</v>
      </c>
      <c r="M36" s="354">
        <f t="shared" si="15"/>
        <v>-0.38753917194206955</v>
      </c>
      <c r="N36" s="350">
        <v>984.416</v>
      </c>
      <c r="O36" s="351">
        <v>961.2350000000001</v>
      </c>
      <c r="P36" s="352">
        <v>1494.946</v>
      </c>
      <c r="Q36" s="351"/>
      <c r="R36" s="352">
        <f t="shared" si="11"/>
        <v>3440.597</v>
      </c>
      <c r="S36" s="353">
        <f t="shared" si="12"/>
        <v>0.007746810715184663</v>
      </c>
      <c r="T36" s="350">
        <v>6214.313000000001</v>
      </c>
      <c r="U36" s="351">
        <v>729.345</v>
      </c>
      <c r="V36" s="352"/>
      <c r="W36" s="351"/>
      <c r="X36" s="352">
        <f t="shared" si="13"/>
        <v>6943.658000000001</v>
      </c>
      <c r="Y36" s="355">
        <f t="shared" si="14"/>
        <v>-0.5044979173801476</v>
      </c>
    </row>
    <row r="37" spans="1:25" ht="19.5" customHeight="1">
      <c r="A37" s="349" t="s">
        <v>315</v>
      </c>
      <c r="B37" s="350">
        <v>42.31400000000001</v>
      </c>
      <c r="C37" s="351">
        <v>380.52200000000005</v>
      </c>
      <c r="D37" s="352">
        <v>0</v>
      </c>
      <c r="E37" s="351">
        <v>0</v>
      </c>
      <c r="F37" s="352">
        <f t="shared" si="8"/>
        <v>422.83600000000007</v>
      </c>
      <c r="G37" s="353">
        <f t="shared" si="9"/>
        <v>0.008373824994234573</v>
      </c>
      <c r="H37" s="350">
        <v>85.33999999999999</v>
      </c>
      <c r="I37" s="369">
        <v>284.63</v>
      </c>
      <c r="J37" s="352"/>
      <c r="K37" s="351"/>
      <c r="L37" s="352">
        <f t="shared" si="10"/>
        <v>369.96999999999997</v>
      </c>
      <c r="M37" s="354">
        <f t="shared" si="15"/>
        <v>0.14289266697299818</v>
      </c>
      <c r="N37" s="350">
        <v>823.385</v>
      </c>
      <c r="O37" s="351">
        <v>2685.1789999999996</v>
      </c>
      <c r="P37" s="352"/>
      <c r="Q37" s="351"/>
      <c r="R37" s="352">
        <f t="shared" si="11"/>
        <v>3508.5639999999994</v>
      </c>
      <c r="S37" s="353">
        <f t="shared" si="12"/>
        <v>0.007899844471791132</v>
      </c>
      <c r="T37" s="350">
        <v>1007.8129999999999</v>
      </c>
      <c r="U37" s="351">
        <v>2505.612</v>
      </c>
      <c r="V37" s="352"/>
      <c r="W37" s="351"/>
      <c r="X37" s="352">
        <f t="shared" si="13"/>
        <v>3513.425</v>
      </c>
      <c r="Y37" s="355">
        <f t="shared" si="14"/>
        <v>-0.0013835502394389243</v>
      </c>
    </row>
    <row r="38" spans="1:25" ht="19.5" customHeight="1">
      <c r="A38" s="349" t="s">
        <v>316</v>
      </c>
      <c r="B38" s="350">
        <v>8.363</v>
      </c>
      <c r="C38" s="351">
        <v>271.112</v>
      </c>
      <c r="D38" s="352">
        <v>0</v>
      </c>
      <c r="E38" s="351">
        <v>0</v>
      </c>
      <c r="F38" s="352">
        <f>SUM(B38:E38)</f>
        <v>279.475</v>
      </c>
      <c r="G38" s="353">
        <f>F38/$F$9</f>
        <v>0.005534710242892533</v>
      </c>
      <c r="H38" s="350">
        <v>20.467</v>
      </c>
      <c r="I38" s="369">
        <v>234.78799999999998</v>
      </c>
      <c r="J38" s="352"/>
      <c r="K38" s="351"/>
      <c r="L38" s="352">
        <f>SUM(H38:K38)</f>
        <v>255.255</v>
      </c>
      <c r="M38" s="354">
        <f>IF(ISERROR(F38/L38-1),"         /0",(F38/L38-1))</f>
        <v>0.09488550665021256</v>
      </c>
      <c r="N38" s="350">
        <v>123.04500000000002</v>
      </c>
      <c r="O38" s="351">
        <v>1985.416</v>
      </c>
      <c r="P38" s="352"/>
      <c r="Q38" s="351"/>
      <c r="R38" s="352">
        <f>SUM(N38:Q38)</f>
        <v>2108.461</v>
      </c>
      <c r="S38" s="353">
        <f>R38/$R$9</f>
        <v>0.004747387813030403</v>
      </c>
      <c r="T38" s="350">
        <v>112.42999999999999</v>
      </c>
      <c r="U38" s="351">
        <v>1895.547</v>
      </c>
      <c r="V38" s="352"/>
      <c r="W38" s="351"/>
      <c r="X38" s="352">
        <f>SUM(T38:W38)</f>
        <v>2007.977</v>
      </c>
      <c r="Y38" s="355">
        <f>IF(ISERROR(R38/X38-1),"         /0",IF(R38/X38&gt;5,"  *  ",(R38/X38-1)))</f>
        <v>0.05004240586421038</v>
      </c>
    </row>
    <row r="39" spans="1:25" ht="19.5" customHeight="1">
      <c r="A39" s="349" t="s">
        <v>314</v>
      </c>
      <c r="B39" s="350">
        <v>12.918</v>
      </c>
      <c r="C39" s="351">
        <v>246.421</v>
      </c>
      <c r="D39" s="352">
        <v>0</v>
      </c>
      <c r="E39" s="351">
        <v>0</v>
      </c>
      <c r="F39" s="352">
        <f>SUM(B39:E39)</f>
        <v>259.339</v>
      </c>
      <c r="G39" s="353">
        <f>F39/$F$9</f>
        <v>0.005135937810829257</v>
      </c>
      <c r="H39" s="350">
        <v>24.477999999999998</v>
      </c>
      <c r="I39" s="369">
        <v>226.431</v>
      </c>
      <c r="J39" s="352"/>
      <c r="K39" s="351"/>
      <c r="L39" s="352">
        <f>SUM(H39:K39)</f>
        <v>250.90900000000002</v>
      </c>
      <c r="M39" s="354">
        <f>IF(ISERROR(F39/L39-1),"         /0",(F39/L39-1))</f>
        <v>0.03359783826008633</v>
      </c>
      <c r="N39" s="350">
        <v>157.14600000000002</v>
      </c>
      <c r="O39" s="351">
        <v>1641.2869999999998</v>
      </c>
      <c r="P39" s="352"/>
      <c r="Q39" s="351"/>
      <c r="R39" s="352">
        <f>SUM(N39:Q39)</f>
        <v>1798.4329999999998</v>
      </c>
      <c r="S39" s="353">
        <f>R39/$R$9</f>
        <v>0.004049332146409968</v>
      </c>
      <c r="T39" s="350">
        <v>209.136</v>
      </c>
      <c r="U39" s="351">
        <v>1754.911</v>
      </c>
      <c r="V39" s="352"/>
      <c r="W39" s="351"/>
      <c r="X39" s="352">
        <f>SUM(T39:W39)</f>
        <v>1964.047</v>
      </c>
      <c r="Y39" s="355">
        <f>IF(ISERROR(R39/X39-1),"         /0",IF(R39/X39&gt;5,"  *  ",(R39/X39-1)))</f>
        <v>-0.08432282934166047</v>
      </c>
    </row>
    <row r="40" spans="1:25" ht="19.5" customHeight="1">
      <c r="A40" s="349" t="s">
        <v>313</v>
      </c>
      <c r="B40" s="350">
        <v>9.929</v>
      </c>
      <c r="C40" s="351">
        <v>76.628</v>
      </c>
      <c r="D40" s="352">
        <v>0</v>
      </c>
      <c r="E40" s="351">
        <v>0</v>
      </c>
      <c r="F40" s="352">
        <f t="shared" si="8"/>
        <v>86.557</v>
      </c>
      <c r="G40" s="353">
        <f t="shared" si="9"/>
        <v>0.0017141709079311171</v>
      </c>
      <c r="H40" s="350">
        <v>10.901000000000002</v>
      </c>
      <c r="I40" s="369">
        <v>41.694</v>
      </c>
      <c r="J40" s="352"/>
      <c r="K40" s="351"/>
      <c r="L40" s="352">
        <f t="shared" si="10"/>
        <v>52.595000000000006</v>
      </c>
      <c r="M40" s="354">
        <f t="shared" si="15"/>
        <v>0.6457267801121778</v>
      </c>
      <c r="N40" s="350">
        <v>120.45</v>
      </c>
      <c r="O40" s="351">
        <v>494.615</v>
      </c>
      <c r="P40" s="352"/>
      <c r="Q40" s="351"/>
      <c r="R40" s="352">
        <f t="shared" si="11"/>
        <v>615.065</v>
      </c>
      <c r="S40" s="353">
        <f t="shared" si="12"/>
        <v>0.00138487365202465</v>
      </c>
      <c r="T40" s="350">
        <v>63.758</v>
      </c>
      <c r="U40" s="351">
        <v>361.248</v>
      </c>
      <c r="V40" s="352"/>
      <c r="W40" s="351"/>
      <c r="X40" s="352">
        <f t="shared" si="13"/>
        <v>425.006</v>
      </c>
      <c r="Y40" s="355">
        <f t="shared" si="14"/>
        <v>0.4471913337694058</v>
      </c>
    </row>
    <row r="41" spans="1:25" ht="19.5" customHeight="1">
      <c r="A41" s="349" t="s">
        <v>317</v>
      </c>
      <c r="B41" s="350">
        <v>9.64</v>
      </c>
      <c r="C41" s="351">
        <v>63.811</v>
      </c>
      <c r="D41" s="352">
        <v>0</v>
      </c>
      <c r="E41" s="351">
        <v>0</v>
      </c>
      <c r="F41" s="352">
        <f t="shared" si="8"/>
        <v>73.451</v>
      </c>
      <c r="G41" s="353">
        <f t="shared" si="9"/>
        <v>0.0014546202774870717</v>
      </c>
      <c r="H41" s="350">
        <v>7.645</v>
      </c>
      <c r="I41" s="369">
        <v>125.226</v>
      </c>
      <c r="J41" s="352"/>
      <c r="K41" s="351"/>
      <c r="L41" s="352">
        <f t="shared" si="10"/>
        <v>132.871</v>
      </c>
      <c r="M41" s="354" t="s">
        <v>45</v>
      </c>
      <c r="N41" s="350">
        <v>175.461</v>
      </c>
      <c r="O41" s="351">
        <v>857.1980000000001</v>
      </c>
      <c r="P41" s="352">
        <v>0</v>
      </c>
      <c r="Q41" s="351"/>
      <c r="R41" s="352">
        <f t="shared" si="11"/>
        <v>1032.659</v>
      </c>
      <c r="S41" s="353">
        <f t="shared" si="12"/>
        <v>0.0023251237521662313</v>
      </c>
      <c r="T41" s="350">
        <v>117.291</v>
      </c>
      <c r="U41" s="351">
        <v>668.9440000000001</v>
      </c>
      <c r="V41" s="352"/>
      <c r="W41" s="351"/>
      <c r="X41" s="352">
        <f t="shared" si="13"/>
        <v>786.2350000000001</v>
      </c>
      <c r="Y41" s="355">
        <f t="shared" si="14"/>
        <v>0.31342283159615114</v>
      </c>
    </row>
    <row r="42" spans="1:25" ht="19.5" customHeight="1" thickBot="1">
      <c r="A42" s="349" t="s">
        <v>273</v>
      </c>
      <c r="B42" s="350">
        <v>69.66199999999998</v>
      </c>
      <c r="C42" s="351">
        <v>236.471</v>
      </c>
      <c r="D42" s="352">
        <v>0</v>
      </c>
      <c r="E42" s="351">
        <v>305.423</v>
      </c>
      <c r="F42" s="352">
        <f t="shared" si="8"/>
        <v>611.556</v>
      </c>
      <c r="G42" s="353">
        <f t="shared" si="9"/>
        <v>0.012111227327318673</v>
      </c>
      <c r="H42" s="350">
        <v>372.48800000000006</v>
      </c>
      <c r="I42" s="369">
        <v>29.791</v>
      </c>
      <c r="J42" s="352">
        <v>0</v>
      </c>
      <c r="K42" s="351">
        <v>0</v>
      </c>
      <c r="L42" s="352">
        <f t="shared" si="10"/>
        <v>402.27900000000005</v>
      </c>
      <c r="M42" s="354" t="s">
        <v>45</v>
      </c>
      <c r="N42" s="350">
        <v>481.2289999999998</v>
      </c>
      <c r="O42" s="351">
        <v>1283.3600000000001</v>
      </c>
      <c r="P42" s="352">
        <v>0.5</v>
      </c>
      <c r="Q42" s="351">
        <v>1365.0680000000002</v>
      </c>
      <c r="R42" s="352">
        <f t="shared" si="11"/>
        <v>3130.157</v>
      </c>
      <c r="S42" s="353">
        <f t="shared" si="12"/>
        <v>0.007047827393853531</v>
      </c>
      <c r="T42" s="350">
        <v>3773.1710000000007</v>
      </c>
      <c r="U42" s="351">
        <v>404.554</v>
      </c>
      <c r="V42" s="352">
        <v>0</v>
      </c>
      <c r="W42" s="351">
        <v>0.3</v>
      </c>
      <c r="X42" s="352">
        <f t="shared" si="13"/>
        <v>4178.025000000001</v>
      </c>
      <c r="Y42" s="355">
        <f t="shared" si="14"/>
        <v>-0.25080462658792135</v>
      </c>
    </row>
    <row r="43" spans="1:25" s="145" customFormat="1" ht="19.5" customHeight="1">
      <c r="A43" s="152" t="s">
        <v>53</v>
      </c>
      <c r="B43" s="149">
        <f>SUM(B44:B52)</f>
        <v>2503.2559999999994</v>
      </c>
      <c r="C43" s="148">
        <f>SUM(C44:C52)</f>
        <v>2062.776</v>
      </c>
      <c r="D43" s="147">
        <f>SUM(D44:D52)</f>
        <v>0.616</v>
      </c>
      <c r="E43" s="148">
        <f>SUM(E44:E52)</f>
        <v>263.528</v>
      </c>
      <c r="F43" s="147">
        <f t="shared" si="8"/>
        <v>4830.1759999999995</v>
      </c>
      <c r="G43" s="150">
        <f t="shared" si="9"/>
        <v>0.095656586750778</v>
      </c>
      <c r="H43" s="149">
        <f>SUM(H44:H52)</f>
        <v>2870.164</v>
      </c>
      <c r="I43" s="148">
        <f>SUM(I44:I52)</f>
        <v>2009.974</v>
      </c>
      <c r="J43" s="147">
        <f>SUM(J44:J52)</f>
        <v>0.04</v>
      </c>
      <c r="K43" s="148">
        <f>SUM(K44:K52)</f>
        <v>206.96800000000002</v>
      </c>
      <c r="L43" s="147">
        <f t="shared" si="10"/>
        <v>5087.146</v>
      </c>
      <c r="M43" s="151">
        <f aca="true" t="shared" si="16" ref="M43:M58">IF(ISERROR(F43/L43-1),"         /0",(F43/L43-1))</f>
        <v>-0.050513588562231204</v>
      </c>
      <c r="N43" s="149">
        <f>SUM(N44:N52)</f>
        <v>25059.206</v>
      </c>
      <c r="O43" s="148">
        <f>SUM(O44:O52)</f>
        <v>16176.343</v>
      </c>
      <c r="P43" s="147">
        <f>SUM(P44:P52)</f>
        <v>2024.0659999999996</v>
      </c>
      <c r="Q43" s="148">
        <f>SUM(Q44:Q52)</f>
        <v>1672.4050000000002</v>
      </c>
      <c r="R43" s="147">
        <f t="shared" si="11"/>
        <v>44932.02</v>
      </c>
      <c r="S43" s="150">
        <f t="shared" si="12"/>
        <v>0.10116844663611911</v>
      </c>
      <c r="T43" s="149">
        <f>SUM(T44:T52)</f>
        <v>24577.594</v>
      </c>
      <c r="U43" s="148">
        <f>SUM(U44:U52)</f>
        <v>18030.168999999994</v>
      </c>
      <c r="V43" s="147">
        <f>SUM(V44:V52)</f>
        <v>605.2729999999998</v>
      </c>
      <c r="W43" s="148">
        <f>SUM(W44:W52)</f>
        <v>1121.304</v>
      </c>
      <c r="X43" s="147">
        <f t="shared" si="13"/>
        <v>44334.34</v>
      </c>
      <c r="Y43" s="146">
        <f t="shared" si="14"/>
        <v>0.013481197644985787</v>
      </c>
    </row>
    <row r="44" spans="1:25" s="137" customFormat="1" ht="19.5" customHeight="1">
      <c r="A44" s="342" t="s">
        <v>326</v>
      </c>
      <c r="B44" s="343">
        <v>1288.987</v>
      </c>
      <c r="C44" s="344">
        <v>1211.856</v>
      </c>
      <c r="D44" s="345">
        <v>0</v>
      </c>
      <c r="E44" s="344">
        <v>0</v>
      </c>
      <c r="F44" s="345">
        <f t="shared" si="8"/>
        <v>2500.843</v>
      </c>
      <c r="G44" s="346">
        <f t="shared" si="9"/>
        <v>0.04952658151164179</v>
      </c>
      <c r="H44" s="343">
        <v>1644.3129999999999</v>
      </c>
      <c r="I44" s="344">
        <v>1199.31</v>
      </c>
      <c r="J44" s="345">
        <v>0</v>
      </c>
      <c r="K44" s="344">
        <v>179.834</v>
      </c>
      <c r="L44" s="345">
        <f t="shared" si="10"/>
        <v>3023.4569999999994</v>
      </c>
      <c r="M44" s="347">
        <f t="shared" si="16"/>
        <v>-0.17285312805837805</v>
      </c>
      <c r="N44" s="343">
        <v>14648.184</v>
      </c>
      <c r="O44" s="344">
        <v>10025.306999999999</v>
      </c>
      <c r="P44" s="345">
        <v>16.34</v>
      </c>
      <c r="Q44" s="344">
        <v>76.929</v>
      </c>
      <c r="R44" s="345">
        <f t="shared" si="11"/>
        <v>24766.76</v>
      </c>
      <c r="S44" s="346">
        <f t="shared" si="12"/>
        <v>0.05576456694823802</v>
      </c>
      <c r="T44" s="363">
        <v>13152.991</v>
      </c>
      <c r="U44" s="344">
        <v>11465.108999999995</v>
      </c>
      <c r="V44" s="345">
        <v>600.5249999999999</v>
      </c>
      <c r="W44" s="344">
        <v>954.855</v>
      </c>
      <c r="X44" s="345">
        <f t="shared" si="13"/>
        <v>26173.479999999996</v>
      </c>
      <c r="Y44" s="348">
        <f t="shared" si="14"/>
        <v>-0.05374600549869557</v>
      </c>
    </row>
    <row r="45" spans="1:25" s="137" customFormat="1" ht="19.5" customHeight="1">
      <c r="A45" s="349" t="s">
        <v>327</v>
      </c>
      <c r="B45" s="350">
        <v>468.51</v>
      </c>
      <c r="C45" s="351">
        <v>367.31100000000004</v>
      </c>
      <c r="D45" s="352">
        <v>0</v>
      </c>
      <c r="E45" s="351">
        <v>253.655</v>
      </c>
      <c r="F45" s="352">
        <f t="shared" si="8"/>
        <v>1089.476</v>
      </c>
      <c r="G45" s="353">
        <f t="shared" si="9"/>
        <v>0.021575933362861028</v>
      </c>
      <c r="H45" s="350">
        <v>601.586</v>
      </c>
      <c r="I45" s="351">
        <v>580.009</v>
      </c>
      <c r="J45" s="352"/>
      <c r="K45" s="351"/>
      <c r="L45" s="352">
        <f t="shared" si="10"/>
        <v>1181.595</v>
      </c>
      <c r="M45" s="354">
        <f t="shared" si="16"/>
        <v>-0.07796156889627992</v>
      </c>
      <c r="N45" s="350">
        <v>4769.947000000001</v>
      </c>
      <c r="O45" s="351">
        <v>2892.7980000000002</v>
      </c>
      <c r="P45" s="352">
        <v>1760.2939999999999</v>
      </c>
      <c r="Q45" s="351">
        <v>1480.0710000000001</v>
      </c>
      <c r="R45" s="352">
        <f t="shared" si="11"/>
        <v>10903.11</v>
      </c>
      <c r="S45" s="353">
        <f t="shared" si="12"/>
        <v>0.024549323671687516</v>
      </c>
      <c r="T45" s="364">
        <v>6085.324</v>
      </c>
      <c r="U45" s="351">
        <v>4351.914</v>
      </c>
      <c r="V45" s="352">
        <v>0</v>
      </c>
      <c r="W45" s="351">
        <v>0</v>
      </c>
      <c r="X45" s="352">
        <f t="shared" si="13"/>
        <v>10437.238</v>
      </c>
      <c r="Y45" s="355">
        <f t="shared" si="14"/>
        <v>0.04463556354660114</v>
      </c>
    </row>
    <row r="46" spans="1:25" s="137" customFormat="1" ht="19.5" customHeight="1">
      <c r="A46" s="349" t="s">
        <v>328</v>
      </c>
      <c r="B46" s="350">
        <v>154.048</v>
      </c>
      <c r="C46" s="351">
        <v>115.9</v>
      </c>
      <c r="D46" s="352">
        <v>0</v>
      </c>
      <c r="E46" s="351">
        <v>0</v>
      </c>
      <c r="F46" s="352">
        <f>SUM(B46:E46)</f>
        <v>269.948</v>
      </c>
      <c r="G46" s="353">
        <f>F46/$F$9</f>
        <v>0.005346037966359614</v>
      </c>
      <c r="H46" s="350">
        <v>196.83999999999997</v>
      </c>
      <c r="I46" s="351">
        <v>115.021</v>
      </c>
      <c r="J46" s="352"/>
      <c r="K46" s="351"/>
      <c r="L46" s="352">
        <f>SUM(H46:K46)</f>
        <v>311.861</v>
      </c>
      <c r="M46" s="354">
        <f>IF(ISERROR(F46/L46-1),"         /0",(F46/L46-1))</f>
        <v>-0.13439641378691147</v>
      </c>
      <c r="N46" s="350">
        <v>1179.9140000000002</v>
      </c>
      <c r="O46" s="351">
        <v>981.7810000000001</v>
      </c>
      <c r="P46" s="352">
        <v>59.5</v>
      </c>
      <c r="Q46" s="351">
        <v>0</v>
      </c>
      <c r="R46" s="352">
        <f>SUM(N46:Q46)</f>
        <v>2221.195</v>
      </c>
      <c r="S46" s="353">
        <f>R46/$R$9</f>
        <v>0.005001218459039114</v>
      </c>
      <c r="T46" s="364">
        <v>1515.7909999999997</v>
      </c>
      <c r="U46" s="351">
        <v>958.7019999999999</v>
      </c>
      <c r="V46" s="352">
        <v>0</v>
      </c>
      <c r="W46" s="351">
        <v>42.331</v>
      </c>
      <c r="X46" s="352">
        <f>SUM(T46:W46)</f>
        <v>2516.8239999999996</v>
      </c>
      <c r="Y46" s="355">
        <f>IF(ISERROR(R46/X46-1),"         /0",IF(R46/X46&gt;5,"  *  ",(R46/X46-1)))</f>
        <v>-0.11746113355562382</v>
      </c>
    </row>
    <row r="47" spans="1:25" s="137" customFormat="1" ht="19.5" customHeight="1">
      <c r="A47" s="349" t="s">
        <v>333</v>
      </c>
      <c r="B47" s="350">
        <v>166.606</v>
      </c>
      <c r="C47" s="351">
        <v>57.789</v>
      </c>
      <c r="D47" s="352">
        <v>0</v>
      </c>
      <c r="E47" s="351">
        <v>0</v>
      </c>
      <c r="F47" s="352">
        <f>SUM(B47:E47)</f>
        <v>224.39499999999998</v>
      </c>
      <c r="G47" s="353">
        <f>F47/$F$9</f>
        <v>0.004443908417403595</v>
      </c>
      <c r="H47" s="350">
        <v>19.815</v>
      </c>
      <c r="I47" s="351">
        <v>9.669</v>
      </c>
      <c r="J47" s="352">
        <v>0</v>
      </c>
      <c r="K47" s="351"/>
      <c r="L47" s="352">
        <f>SUM(H47:K47)</f>
        <v>29.484</v>
      </c>
      <c r="M47" s="354">
        <f>IF(ISERROR(F47/L47-1),"         /0",(F47/L47-1))</f>
        <v>6.610738027404693</v>
      </c>
      <c r="N47" s="350">
        <v>393.94500000000005</v>
      </c>
      <c r="O47" s="351">
        <v>129.122</v>
      </c>
      <c r="P47" s="352">
        <v>0</v>
      </c>
      <c r="Q47" s="351"/>
      <c r="R47" s="352">
        <f>SUM(N47:Q47)</f>
        <v>523.067</v>
      </c>
      <c r="S47" s="353">
        <f>R47/$R$9</f>
        <v>0.0011777319576688277</v>
      </c>
      <c r="T47" s="364">
        <v>188.31900000000002</v>
      </c>
      <c r="U47" s="351">
        <v>48.14399999999999</v>
      </c>
      <c r="V47" s="352">
        <v>0</v>
      </c>
      <c r="W47" s="351">
        <v>0</v>
      </c>
      <c r="X47" s="352">
        <f>SUM(T47:W47)</f>
        <v>236.46300000000002</v>
      </c>
      <c r="Y47" s="355">
        <f>IF(ISERROR(R47/X47-1),"         /0",IF(R47/X47&gt;5,"  *  ",(R47/X47-1)))</f>
        <v>1.2120458591830432</v>
      </c>
    </row>
    <row r="48" spans="1:25" s="137" customFormat="1" ht="19.5" customHeight="1">
      <c r="A48" s="349" t="s">
        <v>332</v>
      </c>
      <c r="B48" s="350">
        <v>57.618</v>
      </c>
      <c r="C48" s="351">
        <v>51.474000000000004</v>
      </c>
      <c r="D48" s="352">
        <v>0</v>
      </c>
      <c r="E48" s="351">
        <v>0</v>
      </c>
      <c r="F48" s="352">
        <f>SUM(B48:E48)</f>
        <v>109.09200000000001</v>
      </c>
      <c r="G48" s="353">
        <f>F48/$F$9</f>
        <v>0.0021604530273463896</v>
      </c>
      <c r="H48" s="350">
        <v>56.116</v>
      </c>
      <c r="I48" s="351">
        <v>27.733</v>
      </c>
      <c r="J48" s="352"/>
      <c r="K48" s="351"/>
      <c r="L48" s="352">
        <f>SUM(H48:K48)</f>
        <v>83.849</v>
      </c>
      <c r="M48" s="354">
        <f t="shared" si="16"/>
        <v>0.30105308351918336</v>
      </c>
      <c r="N48" s="350">
        <v>569.652</v>
      </c>
      <c r="O48" s="351">
        <v>252.98900000000003</v>
      </c>
      <c r="P48" s="352">
        <v>0</v>
      </c>
      <c r="Q48" s="351">
        <v>0</v>
      </c>
      <c r="R48" s="352">
        <f>SUM(N48:Q48)</f>
        <v>822.6410000000001</v>
      </c>
      <c r="S48" s="353">
        <f>R48/$R$9</f>
        <v>0.0018522495117999076</v>
      </c>
      <c r="T48" s="364">
        <v>502.65</v>
      </c>
      <c r="U48" s="351">
        <v>251.87800000000001</v>
      </c>
      <c r="V48" s="352">
        <v>0.3</v>
      </c>
      <c r="W48" s="351">
        <v>0</v>
      </c>
      <c r="X48" s="352">
        <f>SUM(T48:W48)</f>
        <v>754.828</v>
      </c>
      <c r="Y48" s="355">
        <f>IF(ISERROR(R48/X48-1),"         /0",IF(R48/X48&gt;5,"  *  ",(R48/X48-1)))</f>
        <v>0.08983900968167591</v>
      </c>
    </row>
    <row r="49" spans="1:25" s="137" customFormat="1" ht="19.5" customHeight="1">
      <c r="A49" s="349" t="s">
        <v>330</v>
      </c>
      <c r="B49" s="350">
        <v>80.417</v>
      </c>
      <c r="C49" s="351">
        <v>22.717</v>
      </c>
      <c r="D49" s="352">
        <v>0</v>
      </c>
      <c r="E49" s="351">
        <v>0</v>
      </c>
      <c r="F49" s="352">
        <f>SUM(B49:E49)</f>
        <v>103.134</v>
      </c>
      <c r="G49" s="353">
        <f>F49/$F$9</f>
        <v>0.002042461065177488</v>
      </c>
      <c r="H49" s="350">
        <v>129.75</v>
      </c>
      <c r="I49" s="351">
        <v>14.156</v>
      </c>
      <c r="J49" s="352">
        <v>0</v>
      </c>
      <c r="K49" s="351">
        <v>0</v>
      </c>
      <c r="L49" s="352">
        <f>SUM(H49:K49)</f>
        <v>143.906</v>
      </c>
      <c r="M49" s="354">
        <f>IF(ISERROR(F49/L49-1),"         /0",(F49/L49-1))</f>
        <v>-0.28332383639320113</v>
      </c>
      <c r="N49" s="350">
        <v>829.8910000000001</v>
      </c>
      <c r="O49" s="351">
        <v>206.26800000000003</v>
      </c>
      <c r="P49" s="352">
        <v>2</v>
      </c>
      <c r="Q49" s="351">
        <v>0</v>
      </c>
      <c r="R49" s="352">
        <f>SUM(N49:Q49)</f>
        <v>1038.159</v>
      </c>
      <c r="S49" s="353">
        <f>R49/$R$9</f>
        <v>0.0023375074922362005</v>
      </c>
      <c r="T49" s="364">
        <v>800.709</v>
      </c>
      <c r="U49" s="351">
        <v>127.33500000000001</v>
      </c>
      <c r="V49" s="352">
        <v>0.18</v>
      </c>
      <c r="W49" s="351">
        <v>0</v>
      </c>
      <c r="X49" s="352">
        <f>SUM(T49:W49)</f>
        <v>928.2239999999999</v>
      </c>
      <c r="Y49" s="355">
        <f>IF(ISERROR(R49/X49-1),"         /0",IF(R49/X49&gt;5,"  *  ",(R49/X49-1)))</f>
        <v>0.11843585169097137</v>
      </c>
    </row>
    <row r="50" spans="1:25" s="137" customFormat="1" ht="19.5" customHeight="1">
      <c r="A50" s="349" t="s">
        <v>335</v>
      </c>
      <c r="B50" s="350">
        <v>73.998</v>
      </c>
      <c r="C50" s="351">
        <v>26.942</v>
      </c>
      <c r="D50" s="352">
        <v>0</v>
      </c>
      <c r="E50" s="351">
        <v>0</v>
      </c>
      <c r="F50" s="352">
        <f t="shared" si="8"/>
        <v>100.94</v>
      </c>
      <c r="G50" s="353">
        <f t="shared" si="9"/>
        <v>0.001999011188541273</v>
      </c>
      <c r="H50" s="350">
        <v>84.161</v>
      </c>
      <c r="I50" s="351">
        <v>30.388</v>
      </c>
      <c r="J50" s="352"/>
      <c r="K50" s="351"/>
      <c r="L50" s="352">
        <f t="shared" si="10"/>
        <v>114.549</v>
      </c>
      <c r="M50" s="354">
        <f t="shared" si="16"/>
        <v>-0.11880505285947507</v>
      </c>
      <c r="N50" s="350">
        <v>817.9069999999999</v>
      </c>
      <c r="O50" s="351">
        <v>298.65000000000003</v>
      </c>
      <c r="P50" s="352"/>
      <c r="Q50" s="351">
        <v>0</v>
      </c>
      <c r="R50" s="352">
        <f t="shared" si="11"/>
        <v>1116.557</v>
      </c>
      <c r="S50" s="353">
        <f t="shared" si="12"/>
        <v>0.002514027574782644</v>
      </c>
      <c r="T50" s="364">
        <v>736.272</v>
      </c>
      <c r="U50" s="351">
        <v>305.307</v>
      </c>
      <c r="V50" s="352"/>
      <c r="W50" s="351">
        <v>0</v>
      </c>
      <c r="X50" s="352">
        <f t="shared" si="13"/>
        <v>1041.5790000000002</v>
      </c>
      <c r="Y50" s="355">
        <f t="shared" si="14"/>
        <v>0.07198493825240315</v>
      </c>
    </row>
    <row r="51" spans="1:25" s="137" customFormat="1" ht="19.5" customHeight="1">
      <c r="A51" s="349" t="s">
        <v>338</v>
      </c>
      <c r="B51" s="350">
        <v>36.595</v>
      </c>
      <c r="C51" s="351">
        <v>2.639</v>
      </c>
      <c r="D51" s="352">
        <v>0</v>
      </c>
      <c r="E51" s="351">
        <v>0</v>
      </c>
      <c r="F51" s="352">
        <f t="shared" si="8"/>
        <v>39.234</v>
      </c>
      <c r="G51" s="353">
        <f t="shared" si="9"/>
        <v>0.0007769883591364009</v>
      </c>
      <c r="H51" s="350">
        <v>36.855</v>
      </c>
      <c r="I51" s="351">
        <v>2.583</v>
      </c>
      <c r="J51" s="352"/>
      <c r="K51" s="351"/>
      <c r="L51" s="352">
        <f t="shared" si="10"/>
        <v>39.437999999999995</v>
      </c>
      <c r="M51" s="354">
        <f t="shared" si="16"/>
        <v>-0.005172676099193474</v>
      </c>
      <c r="N51" s="350">
        <v>421.53700000000003</v>
      </c>
      <c r="O51" s="351">
        <v>35.80800000000001</v>
      </c>
      <c r="P51" s="352">
        <v>12.6</v>
      </c>
      <c r="Q51" s="351">
        <v>4.35</v>
      </c>
      <c r="R51" s="352">
        <f t="shared" si="11"/>
        <v>474.2950000000001</v>
      </c>
      <c r="S51" s="353">
        <f t="shared" si="12"/>
        <v>0.0010679174539065487</v>
      </c>
      <c r="T51" s="364">
        <v>354.594</v>
      </c>
      <c r="U51" s="351">
        <v>43.949</v>
      </c>
      <c r="V51" s="352"/>
      <c r="W51" s="351"/>
      <c r="X51" s="352">
        <f t="shared" si="13"/>
        <v>398.543</v>
      </c>
      <c r="Y51" s="355">
        <f t="shared" si="14"/>
        <v>0.1900723384929608</v>
      </c>
    </row>
    <row r="52" spans="1:25" s="137" customFormat="1" ht="19.5" customHeight="1" thickBot="1">
      <c r="A52" s="356" t="s">
        <v>273</v>
      </c>
      <c r="B52" s="357">
        <v>176.477</v>
      </c>
      <c r="C52" s="358">
        <v>206.148</v>
      </c>
      <c r="D52" s="359">
        <v>0.616</v>
      </c>
      <c r="E52" s="358">
        <v>9.873</v>
      </c>
      <c r="F52" s="359">
        <f t="shared" si="8"/>
        <v>393.114</v>
      </c>
      <c r="G52" s="360">
        <f t="shared" si="9"/>
        <v>0.007785211852310421</v>
      </c>
      <c r="H52" s="357">
        <v>100.72800000000001</v>
      </c>
      <c r="I52" s="358">
        <v>31.105000000000004</v>
      </c>
      <c r="J52" s="359">
        <v>0.04</v>
      </c>
      <c r="K52" s="358">
        <v>27.134</v>
      </c>
      <c r="L52" s="359">
        <f t="shared" si="10"/>
        <v>159.007</v>
      </c>
      <c r="M52" s="361">
        <f t="shared" si="16"/>
        <v>1.4723062506682094</v>
      </c>
      <c r="N52" s="357">
        <v>1428.2290000000003</v>
      </c>
      <c r="O52" s="358">
        <v>1353.62</v>
      </c>
      <c r="P52" s="359">
        <v>173.33199999999997</v>
      </c>
      <c r="Q52" s="358">
        <v>111.055</v>
      </c>
      <c r="R52" s="359">
        <f t="shared" si="11"/>
        <v>3066.236</v>
      </c>
      <c r="S52" s="360">
        <f t="shared" si="12"/>
        <v>0.006903903566760349</v>
      </c>
      <c r="T52" s="365">
        <v>1240.944</v>
      </c>
      <c r="U52" s="358">
        <v>477.83099999999996</v>
      </c>
      <c r="V52" s="359">
        <v>4.268</v>
      </c>
      <c r="W52" s="358">
        <v>124.11799999999997</v>
      </c>
      <c r="X52" s="359">
        <f t="shared" si="13"/>
        <v>1847.1609999999998</v>
      </c>
      <c r="Y52" s="362">
        <f t="shared" si="14"/>
        <v>0.6599722493058267</v>
      </c>
    </row>
    <row r="53" spans="1:25" s="145" customFormat="1" ht="19.5" customHeight="1">
      <c r="A53" s="152" t="s">
        <v>52</v>
      </c>
      <c r="B53" s="149">
        <f>SUM(B54:B57)</f>
        <v>83.544</v>
      </c>
      <c r="C53" s="148">
        <f>SUM(C54:C57)</f>
        <v>44.321</v>
      </c>
      <c r="D53" s="147">
        <f>SUM(D54:D57)</f>
        <v>58.594</v>
      </c>
      <c r="E53" s="148">
        <f>SUM(E54:E57)</f>
        <v>39.687000000000005</v>
      </c>
      <c r="F53" s="147">
        <f t="shared" si="8"/>
        <v>226.14600000000002</v>
      </c>
      <c r="G53" s="150">
        <f t="shared" si="9"/>
        <v>0.004478585142102781</v>
      </c>
      <c r="H53" s="149">
        <f>SUM(H54:H57)</f>
        <v>340.979</v>
      </c>
      <c r="I53" s="148">
        <f>SUM(I54:I57)</f>
        <v>73.51899999999999</v>
      </c>
      <c r="J53" s="147">
        <f>SUM(J54:J57)</f>
        <v>0.05</v>
      </c>
      <c r="K53" s="148">
        <f>SUM(K54:K57)</f>
        <v>0</v>
      </c>
      <c r="L53" s="147">
        <f t="shared" si="10"/>
        <v>414.548</v>
      </c>
      <c r="M53" s="151">
        <f t="shared" si="16"/>
        <v>-0.4544757181315553</v>
      </c>
      <c r="N53" s="149">
        <f>SUM(N54:N57)</f>
        <v>1033.1159999999998</v>
      </c>
      <c r="O53" s="148">
        <f>SUM(O54:O57)</f>
        <v>251.14799999999997</v>
      </c>
      <c r="P53" s="147">
        <f>SUM(P54:P57)</f>
        <v>445.735</v>
      </c>
      <c r="Q53" s="148">
        <f>SUM(Q54:Q57)</f>
        <v>188.66200000000003</v>
      </c>
      <c r="R53" s="147">
        <f t="shared" si="11"/>
        <v>1918.6609999999998</v>
      </c>
      <c r="S53" s="150">
        <f t="shared" si="12"/>
        <v>0.004320036201161287</v>
      </c>
      <c r="T53" s="149">
        <f>SUM(T54:T57)</f>
        <v>2601.5190000000002</v>
      </c>
      <c r="U53" s="148">
        <f>SUM(U54:U57)</f>
        <v>569.614</v>
      </c>
      <c r="V53" s="147">
        <f>SUM(V54:V57)</f>
        <v>88.472</v>
      </c>
      <c r="W53" s="148">
        <f>SUM(W54:W57)</f>
        <v>138.134</v>
      </c>
      <c r="X53" s="147">
        <f t="shared" si="13"/>
        <v>3397.7390000000005</v>
      </c>
      <c r="Y53" s="146">
        <f t="shared" si="14"/>
        <v>-0.43531242393838976</v>
      </c>
    </row>
    <row r="54" spans="1:25" ht="19.5" customHeight="1">
      <c r="A54" s="342" t="s">
        <v>347</v>
      </c>
      <c r="B54" s="343">
        <v>8.821</v>
      </c>
      <c r="C54" s="344">
        <v>42.722</v>
      </c>
      <c r="D54" s="345">
        <v>27.779</v>
      </c>
      <c r="E54" s="344">
        <v>26.485000000000003</v>
      </c>
      <c r="F54" s="345">
        <f t="shared" si="8"/>
        <v>105.807</v>
      </c>
      <c r="G54" s="346">
        <f t="shared" si="9"/>
        <v>0.0020953970361203334</v>
      </c>
      <c r="H54" s="343">
        <v>23.198999999999998</v>
      </c>
      <c r="I54" s="344">
        <v>49.409</v>
      </c>
      <c r="J54" s="345"/>
      <c r="K54" s="344"/>
      <c r="L54" s="345"/>
      <c r="M54" s="347" t="str">
        <f t="shared" si="16"/>
        <v>         /0</v>
      </c>
      <c r="N54" s="343">
        <v>224.79</v>
      </c>
      <c r="O54" s="344">
        <v>216.35499999999996</v>
      </c>
      <c r="P54" s="345">
        <v>378.30899999999997</v>
      </c>
      <c r="Q54" s="344">
        <v>80.193</v>
      </c>
      <c r="R54" s="345">
        <f t="shared" si="11"/>
        <v>899.6469999999999</v>
      </c>
      <c r="S54" s="346">
        <f t="shared" si="12"/>
        <v>0.002025635382314097</v>
      </c>
      <c r="T54" s="363">
        <v>281.626</v>
      </c>
      <c r="U54" s="344">
        <v>261.881</v>
      </c>
      <c r="V54" s="345">
        <v>0.7849999999999999</v>
      </c>
      <c r="W54" s="344">
        <v>0.11599999999999999</v>
      </c>
      <c r="X54" s="345">
        <f t="shared" si="13"/>
        <v>544.4079999999999</v>
      </c>
      <c r="Y54" s="348">
        <f t="shared" si="14"/>
        <v>0.6525234750407785</v>
      </c>
    </row>
    <row r="55" spans="1:25" ht="19.5" customHeight="1">
      <c r="A55" s="499" t="s">
        <v>348</v>
      </c>
      <c r="B55" s="500">
        <v>59.693</v>
      </c>
      <c r="C55" s="501">
        <v>1.599</v>
      </c>
      <c r="D55" s="502">
        <v>0</v>
      </c>
      <c r="E55" s="501">
        <v>0</v>
      </c>
      <c r="F55" s="502">
        <f>SUM(B55:E55)</f>
        <v>61.291999999999994</v>
      </c>
      <c r="G55" s="505">
        <f>F55/$F$9</f>
        <v>0.0012138239921544649</v>
      </c>
      <c r="H55" s="500">
        <v>213.272</v>
      </c>
      <c r="I55" s="501">
        <v>24.101</v>
      </c>
      <c r="J55" s="502"/>
      <c r="K55" s="501"/>
      <c r="L55" s="502"/>
      <c r="M55" s="544" t="str">
        <f>IF(ISERROR(F55/L55-1),"         /0",(F55/L55-1))</f>
        <v>         /0</v>
      </c>
      <c r="N55" s="500">
        <v>519.4129999999999</v>
      </c>
      <c r="O55" s="501">
        <v>26.580000000000002</v>
      </c>
      <c r="P55" s="502">
        <v>0.091</v>
      </c>
      <c r="Q55" s="501">
        <v>0.091</v>
      </c>
      <c r="R55" s="502">
        <f>SUM(N55:Q55)</f>
        <v>546.175</v>
      </c>
      <c r="S55" s="505">
        <f>R55/$R$9</f>
        <v>0.001229761678675527</v>
      </c>
      <c r="T55" s="508">
        <v>1445.296</v>
      </c>
      <c r="U55" s="501">
        <v>105.40599999999999</v>
      </c>
      <c r="V55" s="502">
        <v>0</v>
      </c>
      <c r="W55" s="501">
        <v>0.2</v>
      </c>
      <c r="X55" s="502">
        <f>SUM(T55:W55)</f>
        <v>1550.902</v>
      </c>
      <c r="Y55" s="507">
        <f>IF(ISERROR(R55/X55-1),"         /0",IF(R55/X55&gt;5,"  *  ",(R55/X55-1)))</f>
        <v>-0.6478339701670384</v>
      </c>
    </row>
    <row r="56" spans="1:25" ht="19.5" customHeight="1">
      <c r="A56" s="499" t="s">
        <v>346</v>
      </c>
      <c r="B56" s="500">
        <v>14.937999999999999</v>
      </c>
      <c r="C56" s="501">
        <v>0</v>
      </c>
      <c r="D56" s="502">
        <v>29.648</v>
      </c>
      <c r="E56" s="501">
        <v>12.352</v>
      </c>
      <c r="F56" s="502">
        <f>SUM(B56:E56)</f>
        <v>56.938</v>
      </c>
      <c r="G56" s="505">
        <f>F56/$F$9</f>
        <v>0.0011275975733422133</v>
      </c>
      <c r="H56" s="500">
        <v>104.205</v>
      </c>
      <c r="I56" s="501">
        <v>0.009</v>
      </c>
      <c r="J56" s="502"/>
      <c r="K56" s="501"/>
      <c r="L56" s="502"/>
      <c r="M56" s="544" t="str">
        <f>IF(ISERROR(F56/L56-1),"         /0",(F56/L56-1))</f>
        <v>         /0</v>
      </c>
      <c r="N56" s="500">
        <v>215.867</v>
      </c>
      <c r="O56" s="501">
        <v>5.398000000000001</v>
      </c>
      <c r="P56" s="502">
        <v>29.648</v>
      </c>
      <c r="Q56" s="501">
        <v>12.352</v>
      </c>
      <c r="R56" s="502">
        <f>SUM(N56:Q56)</f>
        <v>263.265</v>
      </c>
      <c r="S56" s="505">
        <f>R56/$R$9</f>
        <v>0.0005927646053673505</v>
      </c>
      <c r="T56" s="508">
        <v>627.973</v>
      </c>
      <c r="U56" s="501">
        <v>14.839</v>
      </c>
      <c r="V56" s="502">
        <v>0.75</v>
      </c>
      <c r="W56" s="501">
        <v>0</v>
      </c>
      <c r="X56" s="502">
        <f>SUM(T56:W56)</f>
        <v>643.562</v>
      </c>
      <c r="Y56" s="507">
        <f>IF(ISERROR(R56/X56-1),"         /0",IF(R56/X56&gt;5,"  *  ",(R56/X56-1)))</f>
        <v>-0.5909251944645582</v>
      </c>
    </row>
    <row r="57" spans="1:25" ht="19.5" customHeight="1" thickBot="1">
      <c r="A57" s="349" t="s">
        <v>273</v>
      </c>
      <c r="B57" s="350">
        <v>0.092</v>
      </c>
      <c r="C57" s="351">
        <v>0</v>
      </c>
      <c r="D57" s="352">
        <v>1.167</v>
      </c>
      <c r="E57" s="351">
        <v>0.8500000000000002</v>
      </c>
      <c r="F57" s="352">
        <f t="shared" si="8"/>
        <v>2.1090000000000004</v>
      </c>
      <c r="G57" s="353">
        <f t="shared" si="9"/>
        <v>4.1766540485769225E-05</v>
      </c>
      <c r="H57" s="350">
        <v>0.303</v>
      </c>
      <c r="I57" s="351">
        <v>0</v>
      </c>
      <c r="J57" s="352">
        <v>0.05</v>
      </c>
      <c r="K57" s="351">
        <v>0</v>
      </c>
      <c r="L57" s="352"/>
      <c r="M57" s="354" t="str">
        <f t="shared" si="16"/>
        <v>         /0</v>
      </c>
      <c r="N57" s="350">
        <v>73.04599999999999</v>
      </c>
      <c r="O57" s="351">
        <v>2.815</v>
      </c>
      <c r="P57" s="352">
        <v>37.687</v>
      </c>
      <c r="Q57" s="351">
        <v>96.02600000000002</v>
      </c>
      <c r="R57" s="352">
        <f t="shared" si="11"/>
        <v>209.574</v>
      </c>
      <c r="S57" s="353">
        <f t="shared" si="12"/>
        <v>0.00047187453480431173</v>
      </c>
      <c r="T57" s="364">
        <v>246.62400000000002</v>
      </c>
      <c r="U57" s="351">
        <v>187.48800000000003</v>
      </c>
      <c r="V57" s="352">
        <v>86.937</v>
      </c>
      <c r="W57" s="351">
        <v>137.81799999999998</v>
      </c>
      <c r="X57" s="352">
        <f t="shared" si="13"/>
        <v>658.8670000000001</v>
      </c>
      <c r="Y57" s="355">
        <f t="shared" si="14"/>
        <v>-0.6819175949015507</v>
      </c>
    </row>
    <row r="58" spans="1:25" s="137" customFormat="1" ht="19.5" customHeight="1" thickBot="1">
      <c r="A58" s="144" t="s">
        <v>51</v>
      </c>
      <c r="B58" s="141">
        <v>20.664</v>
      </c>
      <c r="C58" s="140">
        <v>0.46099999999999997</v>
      </c>
      <c r="D58" s="139">
        <v>0</v>
      </c>
      <c r="E58" s="140">
        <v>0</v>
      </c>
      <c r="F58" s="139">
        <f t="shared" si="8"/>
        <v>21.125</v>
      </c>
      <c r="G58" s="142">
        <f t="shared" si="9"/>
        <v>0.0004183585432725816</v>
      </c>
      <c r="H58" s="141">
        <v>41.478</v>
      </c>
      <c r="I58" s="140">
        <v>0</v>
      </c>
      <c r="J58" s="139"/>
      <c r="K58" s="140"/>
      <c r="L58" s="139"/>
      <c r="M58" s="143" t="str">
        <f t="shared" si="16"/>
        <v>         /0</v>
      </c>
      <c r="N58" s="141">
        <v>423.7420000000001</v>
      </c>
      <c r="O58" s="140">
        <v>7.951000000000001</v>
      </c>
      <c r="P58" s="139">
        <v>0.145</v>
      </c>
      <c r="Q58" s="140">
        <v>0.06</v>
      </c>
      <c r="R58" s="139">
        <f t="shared" si="11"/>
        <v>431.8980000000001</v>
      </c>
      <c r="S58" s="142">
        <f t="shared" si="12"/>
        <v>0.0009724568306799157</v>
      </c>
      <c r="T58" s="141">
        <v>765.9020000000002</v>
      </c>
      <c r="U58" s="140">
        <v>0.401</v>
      </c>
      <c r="V58" s="139">
        <v>0.52</v>
      </c>
      <c r="W58" s="140">
        <v>0.09</v>
      </c>
      <c r="X58" s="139">
        <f t="shared" si="13"/>
        <v>766.9130000000001</v>
      </c>
      <c r="Y58" s="138">
        <f t="shared" si="14"/>
        <v>-0.43683572973727136</v>
      </c>
    </row>
    <row r="59" ht="10.5" customHeight="1" thickTop="1">
      <c r="A59" s="105"/>
    </row>
    <row r="60" ht="14.25">
      <c r="A60" s="105" t="s">
        <v>50</v>
      </c>
    </row>
    <row r="61" ht="14.25">
      <c r="A61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9:Y65536 M59:M65536 Y3 M3 M5 Y5 Y7:Y8 M7:M8">
    <cfRule type="cellIs" priority="4" dxfId="93" operator="lessThan" stopIfTrue="1">
      <formula>0</formula>
    </cfRule>
  </conditionalFormatting>
  <conditionalFormatting sqref="Y9:Y58 M9:M58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2 M52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9">
      <selection activeCell="R44" sqref="R44"/>
    </sheetView>
  </sheetViews>
  <sheetFormatPr defaultColWidth="8.00390625" defaultRowHeight="15"/>
  <cols>
    <col min="1" max="1" width="20.28125" style="112" customWidth="1"/>
    <col min="2" max="2" width="8.574218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42187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57421875" style="112" customWidth="1"/>
    <col min="11" max="11" width="9.7109375" style="112" bestFit="1" customWidth="1"/>
    <col min="12" max="12" width="9.28125" style="112" bestFit="1" customWidth="1"/>
    <col min="13" max="13" width="11.57421875" style="112" customWidth="1"/>
    <col min="14" max="14" width="9.7109375" style="112" customWidth="1"/>
    <col min="15" max="15" width="10.8515625" style="112" customWidth="1"/>
    <col min="16" max="16" width="9.57421875" style="112" customWidth="1"/>
    <col min="17" max="17" width="10.140625" style="112" customWidth="1"/>
    <col min="18" max="18" width="10.57421875" style="112" customWidth="1"/>
    <col min="19" max="19" width="11.00390625" style="112" customWidth="1"/>
    <col min="20" max="20" width="10.421875" style="112" customWidth="1"/>
    <col min="21" max="23" width="10.28125" style="112" customWidth="1"/>
    <col min="24" max="24" width="10.421875" style="112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34" t="s">
        <v>26</v>
      </c>
      <c r="Y1" s="635"/>
    </row>
    <row r="2" ht="5.25" customHeight="1" thickBot="1"/>
    <row r="3" spans="1:25" ht="24.75" customHeight="1" thickTop="1">
      <c r="A3" s="692" t="s">
        <v>67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/>
    </row>
    <row r="4" spans="1:25" ht="21" customHeight="1" thickBot="1">
      <c r="A4" s="703" t="s">
        <v>42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5"/>
    </row>
    <row r="5" spans="1:25" s="164" customFormat="1" ht="18" customHeight="1" thickBot="1" thickTop="1">
      <c r="A5" s="639" t="s">
        <v>66</v>
      </c>
      <c r="B5" s="709" t="s">
        <v>34</v>
      </c>
      <c r="C5" s="710"/>
      <c r="D5" s="710"/>
      <c r="E5" s="710"/>
      <c r="F5" s="710"/>
      <c r="G5" s="710"/>
      <c r="H5" s="710"/>
      <c r="I5" s="710"/>
      <c r="J5" s="711"/>
      <c r="K5" s="711"/>
      <c r="L5" s="711"/>
      <c r="M5" s="712"/>
      <c r="N5" s="709" t="s">
        <v>33</v>
      </c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3"/>
    </row>
    <row r="6" spans="1:25" s="125" customFormat="1" ht="26.25" customHeight="1" thickBot="1">
      <c r="A6" s="640"/>
      <c r="B6" s="698" t="s">
        <v>152</v>
      </c>
      <c r="C6" s="699"/>
      <c r="D6" s="699"/>
      <c r="E6" s="699"/>
      <c r="F6" s="699"/>
      <c r="G6" s="695" t="s">
        <v>32</v>
      </c>
      <c r="H6" s="698" t="s">
        <v>153</v>
      </c>
      <c r="I6" s="699"/>
      <c r="J6" s="699"/>
      <c r="K6" s="699"/>
      <c r="L6" s="699"/>
      <c r="M6" s="706" t="s">
        <v>31</v>
      </c>
      <c r="N6" s="698" t="s">
        <v>154</v>
      </c>
      <c r="O6" s="699"/>
      <c r="P6" s="699"/>
      <c r="Q6" s="699"/>
      <c r="R6" s="699"/>
      <c r="S6" s="695" t="s">
        <v>32</v>
      </c>
      <c r="T6" s="698" t="s">
        <v>155</v>
      </c>
      <c r="U6" s="699"/>
      <c r="V6" s="699"/>
      <c r="W6" s="699"/>
      <c r="X6" s="699"/>
      <c r="Y6" s="700" t="s">
        <v>31</v>
      </c>
    </row>
    <row r="7" spans="1:25" s="125" customFormat="1" ht="26.25" customHeight="1">
      <c r="A7" s="641"/>
      <c r="B7" s="633" t="s">
        <v>20</v>
      </c>
      <c r="C7" s="629"/>
      <c r="D7" s="628" t="s">
        <v>19</v>
      </c>
      <c r="E7" s="629"/>
      <c r="F7" s="720" t="s">
        <v>15</v>
      </c>
      <c r="G7" s="696"/>
      <c r="H7" s="633" t="s">
        <v>20</v>
      </c>
      <c r="I7" s="629"/>
      <c r="J7" s="628" t="s">
        <v>19</v>
      </c>
      <c r="K7" s="629"/>
      <c r="L7" s="720" t="s">
        <v>15</v>
      </c>
      <c r="M7" s="707"/>
      <c r="N7" s="633" t="s">
        <v>20</v>
      </c>
      <c r="O7" s="629"/>
      <c r="P7" s="628" t="s">
        <v>19</v>
      </c>
      <c r="Q7" s="629"/>
      <c r="R7" s="720" t="s">
        <v>15</v>
      </c>
      <c r="S7" s="696"/>
      <c r="T7" s="633" t="s">
        <v>20</v>
      </c>
      <c r="U7" s="629"/>
      <c r="V7" s="628" t="s">
        <v>19</v>
      </c>
      <c r="W7" s="629"/>
      <c r="X7" s="720" t="s">
        <v>15</v>
      </c>
      <c r="Y7" s="701"/>
    </row>
    <row r="8" spans="1:25" s="160" customFormat="1" ht="15.75" customHeight="1" thickBot="1">
      <c r="A8" s="642"/>
      <c r="B8" s="163" t="s">
        <v>29</v>
      </c>
      <c r="C8" s="161" t="s">
        <v>28</v>
      </c>
      <c r="D8" s="162" t="s">
        <v>29</v>
      </c>
      <c r="E8" s="161" t="s">
        <v>28</v>
      </c>
      <c r="F8" s="691"/>
      <c r="G8" s="697"/>
      <c r="H8" s="163" t="s">
        <v>29</v>
      </c>
      <c r="I8" s="161" t="s">
        <v>28</v>
      </c>
      <c r="J8" s="162" t="s">
        <v>29</v>
      </c>
      <c r="K8" s="161" t="s">
        <v>28</v>
      </c>
      <c r="L8" s="691"/>
      <c r="M8" s="708"/>
      <c r="N8" s="163" t="s">
        <v>29</v>
      </c>
      <c r="O8" s="161" t="s">
        <v>28</v>
      </c>
      <c r="P8" s="162" t="s">
        <v>29</v>
      </c>
      <c r="Q8" s="161" t="s">
        <v>28</v>
      </c>
      <c r="R8" s="691"/>
      <c r="S8" s="697"/>
      <c r="T8" s="163" t="s">
        <v>29</v>
      </c>
      <c r="U8" s="161" t="s">
        <v>28</v>
      </c>
      <c r="V8" s="162" t="s">
        <v>29</v>
      </c>
      <c r="W8" s="161" t="s">
        <v>28</v>
      </c>
      <c r="X8" s="691"/>
      <c r="Y8" s="702"/>
    </row>
    <row r="9" spans="1:25" s="114" customFormat="1" ht="18" customHeight="1" thickBot="1" thickTop="1">
      <c r="A9" s="213" t="s">
        <v>22</v>
      </c>
      <c r="B9" s="205">
        <f>B10+B14+B24+B33+B41+B45</f>
        <v>26140.643000000004</v>
      </c>
      <c r="C9" s="204">
        <f>C10+C14+C24+C33+C41+C45</f>
        <v>14655.276</v>
      </c>
      <c r="D9" s="203">
        <f>D10+D14+D24+D33+D41+D45</f>
        <v>6716.267000000001</v>
      </c>
      <c r="E9" s="204">
        <f>E10+E14+E24+E33+E41+E45</f>
        <v>2982.7789999999995</v>
      </c>
      <c r="F9" s="203">
        <f>SUM(B9:E9)</f>
        <v>50494.965000000004</v>
      </c>
      <c r="G9" s="206">
        <f>F9/$F$9</f>
        <v>1</v>
      </c>
      <c r="H9" s="205">
        <f>H10+H14+H24+H33+H41+H45</f>
        <v>25300.704999999998</v>
      </c>
      <c r="I9" s="204">
        <f>I10+I14+I24+I33+I41+I45</f>
        <v>14667.309</v>
      </c>
      <c r="J9" s="203">
        <f>J10+J14+J24+J33+J41+J45</f>
        <v>6098.960999999999</v>
      </c>
      <c r="K9" s="204">
        <f>K10+K14+K24+K33+K41+K45</f>
        <v>2391.16</v>
      </c>
      <c r="L9" s="203">
        <f>SUM(H9:K9)</f>
        <v>48458.134999999995</v>
      </c>
      <c r="M9" s="301">
        <f>IF(ISERROR(F9/L9-1),"         /0",(F9/L9-1))</f>
        <v>0.04203277736545186</v>
      </c>
      <c r="N9" s="205">
        <f>N10+N14+N24+N33+N41+N45</f>
        <v>235420.94600000003</v>
      </c>
      <c r="O9" s="204">
        <f>O10+O14+O24+O33+O41+O45</f>
        <v>124886.26000000004</v>
      </c>
      <c r="P9" s="203">
        <f>P10+P14+P24+P33+P41+P45</f>
        <v>61290.75996999999</v>
      </c>
      <c r="Q9" s="204">
        <f>Q10+Q14+Q24+Q33+Q41+Q45</f>
        <v>22532.803000000004</v>
      </c>
      <c r="R9" s="203">
        <f>SUM(N9:Q9)</f>
        <v>444130.7689700001</v>
      </c>
      <c r="S9" s="206">
        <f>R9/$R$9</f>
        <v>1</v>
      </c>
      <c r="T9" s="205">
        <f>T10+T14+T24+T33+T41+T45</f>
        <v>246336.27500000005</v>
      </c>
      <c r="U9" s="204">
        <f>U10+U14+U24+U33+U41+U45</f>
        <v>138293.35100000005</v>
      </c>
      <c r="V9" s="203">
        <f>V10+V14+V24+V33+V41+V45</f>
        <v>38203.85399999999</v>
      </c>
      <c r="W9" s="204">
        <f>W10+W14+W24+W33+W41+W45</f>
        <v>14145.51</v>
      </c>
      <c r="X9" s="203">
        <f>SUM(T9:W9)</f>
        <v>436978.9900000001</v>
      </c>
      <c r="Y9" s="202">
        <f>IF(ISERROR(R9/X9-1),"         /0",(R9/X9-1))</f>
        <v>0.016366413794860035</v>
      </c>
    </row>
    <row r="10" spans="1:25" s="174" customFormat="1" ht="19.5" customHeight="1" thickTop="1">
      <c r="A10" s="183" t="s">
        <v>56</v>
      </c>
      <c r="B10" s="180">
        <f>SUM(B11:B13)</f>
        <v>17679.816</v>
      </c>
      <c r="C10" s="179">
        <f>SUM(C11:C13)</f>
        <v>5918.683</v>
      </c>
      <c r="D10" s="178">
        <f>SUM(D11:D13)</f>
        <v>6182.5740000000005</v>
      </c>
      <c r="E10" s="177">
        <f>SUM(E11:E13)</f>
        <v>2270.3749999999995</v>
      </c>
      <c r="F10" s="178">
        <f aca="true" t="shared" si="0" ref="F10:F45">SUM(B10:E10)</f>
        <v>32051.448</v>
      </c>
      <c r="G10" s="181">
        <f aca="true" t="shared" si="1" ref="G10:G45">F10/$F$9</f>
        <v>0.6347454246180783</v>
      </c>
      <c r="H10" s="180">
        <f>SUM(H11:H13)</f>
        <v>15868.761</v>
      </c>
      <c r="I10" s="179">
        <f>SUM(I11:I13)</f>
        <v>6044.1179999999995</v>
      </c>
      <c r="J10" s="178">
        <f>SUM(J11:J13)</f>
        <v>5925.710999999999</v>
      </c>
      <c r="K10" s="177">
        <f>SUM(K11:K13)</f>
        <v>1534.6019999999999</v>
      </c>
      <c r="L10" s="178">
        <f aca="true" t="shared" si="2" ref="L10:L45">SUM(H10:K10)</f>
        <v>29373.192</v>
      </c>
      <c r="M10" s="182">
        <f aca="true" t="shared" si="3" ref="M10:M23">IF(ISERROR(F10/L10-1),"         /0",(F10/L10-1))</f>
        <v>0.09118028438992942</v>
      </c>
      <c r="N10" s="180">
        <f>SUM(N11:N13)</f>
        <v>161804.157</v>
      </c>
      <c r="O10" s="179">
        <f>SUM(O11:O13)</f>
        <v>53115.35500000004</v>
      </c>
      <c r="P10" s="178">
        <f>SUM(P11:P13)</f>
        <v>55498.86497</v>
      </c>
      <c r="Q10" s="177">
        <f>SUM(Q11:Q13)</f>
        <v>18327.094000000005</v>
      </c>
      <c r="R10" s="178">
        <f aca="true" t="shared" si="4" ref="R10:R45">SUM(N10:Q10)</f>
        <v>288745.47097</v>
      </c>
      <c r="S10" s="181">
        <f aca="true" t="shared" si="5" ref="S10:S45">R10/$R$9</f>
        <v>0.6501361561587823</v>
      </c>
      <c r="T10" s="180">
        <f>SUM(T11:T13)</f>
        <v>162471.37300000002</v>
      </c>
      <c r="U10" s="179">
        <f>SUM(U11:U13)</f>
        <v>63099.84200000003</v>
      </c>
      <c r="V10" s="178">
        <f>SUM(V11:V13)</f>
        <v>35673.23099999999</v>
      </c>
      <c r="W10" s="177">
        <f>SUM(W11:W13)</f>
        <v>9484.819</v>
      </c>
      <c r="X10" s="178">
        <f aca="true" t="shared" si="6" ref="X10:X42">SUM(T10:W10)</f>
        <v>270729.2650000001</v>
      </c>
      <c r="Y10" s="175">
        <f aca="true" t="shared" si="7" ref="Y10:Y45">IF(ISERROR(R10/X10-1),"         /0",IF(R10/X10&gt;5,"  *  ",(R10/X10-1)))</f>
        <v>0.06654694670707273</v>
      </c>
    </row>
    <row r="11" spans="1:25" ht="19.5" customHeight="1">
      <c r="A11" s="342" t="s">
        <v>352</v>
      </c>
      <c r="B11" s="343">
        <v>17549.266</v>
      </c>
      <c r="C11" s="344">
        <v>5672.256</v>
      </c>
      <c r="D11" s="345">
        <v>5687.900000000001</v>
      </c>
      <c r="E11" s="366">
        <v>2229.4889999999996</v>
      </c>
      <c r="F11" s="345">
        <f t="shared" si="0"/>
        <v>31138.911</v>
      </c>
      <c r="G11" s="346">
        <f t="shared" si="1"/>
        <v>0.6166735831978495</v>
      </c>
      <c r="H11" s="343">
        <v>15581.509</v>
      </c>
      <c r="I11" s="344">
        <v>5948.532999999999</v>
      </c>
      <c r="J11" s="345">
        <v>5925.710999999999</v>
      </c>
      <c r="K11" s="366">
        <v>1534.6019999999999</v>
      </c>
      <c r="L11" s="345">
        <f t="shared" si="2"/>
        <v>28990.355</v>
      </c>
      <c r="M11" s="347">
        <f t="shared" si="3"/>
        <v>0.07411278682168598</v>
      </c>
      <c r="N11" s="343">
        <v>156149.665</v>
      </c>
      <c r="O11" s="344">
        <v>51283.619000000035</v>
      </c>
      <c r="P11" s="345">
        <v>51801.90997</v>
      </c>
      <c r="Q11" s="366">
        <v>15616.621000000001</v>
      </c>
      <c r="R11" s="345">
        <f t="shared" si="4"/>
        <v>274851.81497000006</v>
      </c>
      <c r="S11" s="346">
        <f t="shared" si="5"/>
        <v>0.6188533516995883</v>
      </c>
      <c r="T11" s="343">
        <v>159943.56100000005</v>
      </c>
      <c r="U11" s="344">
        <v>62233.11900000003</v>
      </c>
      <c r="V11" s="345">
        <v>35673.23099999999</v>
      </c>
      <c r="W11" s="366">
        <v>9484.819</v>
      </c>
      <c r="X11" s="345">
        <f t="shared" si="6"/>
        <v>267334.7300000001</v>
      </c>
      <c r="Y11" s="348">
        <f t="shared" si="7"/>
        <v>0.028118624804192027</v>
      </c>
    </row>
    <row r="12" spans="1:25" ht="19.5" customHeight="1">
      <c r="A12" s="349" t="s">
        <v>354</v>
      </c>
      <c r="B12" s="350">
        <v>25.163999999999998</v>
      </c>
      <c r="C12" s="351">
        <v>132.343</v>
      </c>
      <c r="D12" s="352">
        <v>388.193</v>
      </c>
      <c r="E12" s="369">
        <v>0</v>
      </c>
      <c r="F12" s="352">
        <f t="shared" si="0"/>
        <v>545.6999999999999</v>
      </c>
      <c r="G12" s="353">
        <f t="shared" si="1"/>
        <v>0.010807018085862617</v>
      </c>
      <c r="H12" s="350">
        <v>113.019</v>
      </c>
      <c r="I12" s="351">
        <v>0.284</v>
      </c>
      <c r="J12" s="352"/>
      <c r="K12" s="369"/>
      <c r="L12" s="352">
        <f t="shared" si="2"/>
        <v>113.30300000000001</v>
      </c>
      <c r="M12" s="354">
        <f t="shared" si="3"/>
        <v>3.8162890656028514</v>
      </c>
      <c r="N12" s="350">
        <v>4617.696</v>
      </c>
      <c r="O12" s="351">
        <v>900.5740000000001</v>
      </c>
      <c r="P12" s="352">
        <v>3348</v>
      </c>
      <c r="Q12" s="369">
        <v>2531.465</v>
      </c>
      <c r="R12" s="352">
        <f t="shared" si="4"/>
        <v>11397.735</v>
      </c>
      <c r="S12" s="353">
        <f t="shared" si="5"/>
        <v>0.025663015932070873</v>
      </c>
      <c r="T12" s="350">
        <v>1225.6149999999998</v>
      </c>
      <c r="U12" s="351">
        <v>3.9589999999999996</v>
      </c>
      <c r="V12" s="352"/>
      <c r="W12" s="369"/>
      <c r="X12" s="352">
        <f t="shared" si="6"/>
        <v>1229.5739999999998</v>
      </c>
      <c r="Y12" s="355" t="str">
        <f t="shared" si="7"/>
        <v>  *  </v>
      </c>
    </row>
    <row r="13" spans="1:25" ht="19.5" customHeight="1" thickBot="1">
      <c r="A13" s="356" t="s">
        <v>353</v>
      </c>
      <c r="B13" s="357">
        <v>105.386</v>
      </c>
      <c r="C13" s="358">
        <v>114.084</v>
      </c>
      <c r="D13" s="359">
        <v>106.481</v>
      </c>
      <c r="E13" s="372">
        <v>40.886</v>
      </c>
      <c r="F13" s="359">
        <f t="shared" si="0"/>
        <v>366.83700000000005</v>
      </c>
      <c r="G13" s="360">
        <f t="shared" si="1"/>
        <v>0.00726482333436611</v>
      </c>
      <c r="H13" s="357">
        <v>174.23300000000003</v>
      </c>
      <c r="I13" s="358">
        <v>95.301</v>
      </c>
      <c r="J13" s="359"/>
      <c r="K13" s="372"/>
      <c r="L13" s="359">
        <f t="shared" si="2"/>
        <v>269.53400000000005</v>
      </c>
      <c r="M13" s="361">
        <f t="shared" si="3"/>
        <v>0.3610045485912723</v>
      </c>
      <c r="N13" s="357">
        <v>1036.7960000000003</v>
      </c>
      <c r="O13" s="358">
        <v>931.1620000000003</v>
      </c>
      <c r="P13" s="359">
        <v>348.955</v>
      </c>
      <c r="Q13" s="372">
        <v>179.008</v>
      </c>
      <c r="R13" s="359">
        <f t="shared" si="4"/>
        <v>2495.9210000000003</v>
      </c>
      <c r="S13" s="360">
        <f t="shared" si="5"/>
        <v>0.0056197885271231755</v>
      </c>
      <c r="T13" s="357">
        <v>1302.1969999999997</v>
      </c>
      <c r="U13" s="358">
        <v>862.764</v>
      </c>
      <c r="V13" s="359"/>
      <c r="W13" s="372"/>
      <c r="X13" s="359">
        <f t="shared" si="6"/>
        <v>2164.961</v>
      </c>
      <c r="Y13" s="362">
        <f t="shared" si="7"/>
        <v>0.15287111407549636</v>
      </c>
    </row>
    <row r="14" spans="1:25" s="174" customFormat="1" ht="19.5" customHeight="1">
      <c r="A14" s="183" t="s">
        <v>55</v>
      </c>
      <c r="B14" s="180">
        <f>SUM(B15:B23)</f>
        <v>4336.718</v>
      </c>
      <c r="C14" s="179">
        <f>SUM(C15:C23)</f>
        <v>4386.274</v>
      </c>
      <c r="D14" s="178">
        <f>SUM(D15:D23)</f>
        <v>153.33399999999997</v>
      </c>
      <c r="E14" s="177">
        <f>SUM(E15:E23)</f>
        <v>103.76599999999999</v>
      </c>
      <c r="F14" s="178">
        <f t="shared" si="0"/>
        <v>8980.092</v>
      </c>
      <c r="G14" s="181">
        <f t="shared" si="1"/>
        <v>0.17784133526976403</v>
      </c>
      <c r="H14" s="180">
        <f>SUM(H15:H23)</f>
        <v>4001.045</v>
      </c>
      <c r="I14" s="179">
        <f>SUM(I15:I23)</f>
        <v>4548.505999999999</v>
      </c>
      <c r="J14" s="178">
        <f>SUM(J15:J23)</f>
        <v>173.16</v>
      </c>
      <c r="K14" s="177">
        <f>SUM(K15:K23)</f>
        <v>649.59</v>
      </c>
      <c r="L14" s="178">
        <f t="shared" si="2"/>
        <v>9372.301</v>
      </c>
      <c r="M14" s="182">
        <f t="shared" si="3"/>
        <v>-0.04184767433312253</v>
      </c>
      <c r="N14" s="180">
        <f>SUM(N15:N23)</f>
        <v>34898.733</v>
      </c>
      <c r="O14" s="179">
        <f>SUM(O15:O23)</f>
        <v>38279.85400000001</v>
      </c>
      <c r="P14" s="178">
        <f>SUM(P15:P23)</f>
        <v>1729.5349999999999</v>
      </c>
      <c r="Q14" s="177">
        <f>SUM(Q15:Q23)</f>
        <v>967.53</v>
      </c>
      <c r="R14" s="178">
        <f t="shared" si="4"/>
        <v>75875.652</v>
      </c>
      <c r="S14" s="181">
        <f t="shared" si="5"/>
        <v>0.17084079127407903</v>
      </c>
      <c r="T14" s="180">
        <f>SUM(T15:T23)</f>
        <v>34756.002</v>
      </c>
      <c r="U14" s="179">
        <f>SUM(U15:U23)</f>
        <v>40688.11</v>
      </c>
      <c r="V14" s="178">
        <f>SUM(V15:V23)</f>
        <v>1225.5829999999999</v>
      </c>
      <c r="W14" s="177">
        <f>SUM(W15:W23)</f>
        <v>3394.984</v>
      </c>
      <c r="X14" s="178">
        <f t="shared" si="6"/>
        <v>80064.67899999999</v>
      </c>
      <c r="Y14" s="175">
        <f t="shared" si="7"/>
        <v>-0.05232053699984218</v>
      </c>
    </row>
    <row r="15" spans="1:25" ht="19.5" customHeight="1">
      <c r="A15" s="342" t="s">
        <v>355</v>
      </c>
      <c r="B15" s="343">
        <v>755.826</v>
      </c>
      <c r="C15" s="344">
        <v>1358.439</v>
      </c>
      <c r="D15" s="345">
        <v>0.6</v>
      </c>
      <c r="E15" s="366">
        <v>0.3</v>
      </c>
      <c r="F15" s="345">
        <f t="shared" si="0"/>
        <v>2115.1650000000004</v>
      </c>
      <c r="G15" s="346">
        <f t="shared" si="1"/>
        <v>0.04188863186656334</v>
      </c>
      <c r="H15" s="343">
        <v>620.685</v>
      </c>
      <c r="I15" s="344">
        <v>831.2270000000001</v>
      </c>
      <c r="J15" s="345"/>
      <c r="K15" s="344"/>
      <c r="L15" s="345">
        <f t="shared" si="2"/>
        <v>1451.912</v>
      </c>
      <c r="M15" s="347">
        <f t="shared" si="3"/>
        <v>0.45681349833874263</v>
      </c>
      <c r="N15" s="343">
        <v>6039.519999999999</v>
      </c>
      <c r="O15" s="344">
        <v>10748.458000000002</v>
      </c>
      <c r="P15" s="345">
        <v>224.037</v>
      </c>
      <c r="Q15" s="344">
        <v>78.501</v>
      </c>
      <c r="R15" s="345">
        <f t="shared" si="4"/>
        <v>17090.516000000003</v>
      </c>
      <c r="S15" s="346">
        <f t="shared" si="5"/>
        <v>0.03848081960102707</v>
      </c>
      <c r="T15" s="363">
        <v>7383.406999999999</v>
      </c>
      <c r="U15" s="344">
        <v>10969.296000000002</v>
      </c>
      <c r="V15" s="345">
        <v>458.466</v>
      </c>
      <c r="W15" s="366">
        <v>34.55</v>
      </c>
      <c r="X15" s="345">
        <f t="shared" si="6"/>
        <v>18845.719</v>
      </c>
      <c r="Y15" s="348">
        <f t="shared" si="7"/>
        <v>-0.09313536936425704</v>
      </c>
    </row>
    <row r="16" spans="1:25" ht="19.5" customHeight="1">
      <c r="A16" s="349" t="s">
        <v>357</v>
      </c>
      <c r="B16" s="350">
        <v>552.154</v>
      </c>
      <c r="C16" s="351">
        <v>1183.027</v>
      </c>
      <c r="D16" s="352">
        <v>0</v>
      </c>
      <c r="E16" s="369">
        <v>102.081</v>
      </c>
      <c r="F16" s="352">
        <f t="shared" si="0"/>
        <v>1837.262</v>
      </c>
      <c r="G16" s="353">
        <f t="shared" si="1"/>
        <v>0.03638505344047668</v>
      </c>
      <c r="H16" s="350">
        <v>511.19100000000003</v>
      </c>
      <c r="I16" s="351">
        <v>1351.8749999999998</v>
      </c>
      <c r="J16" s="352">
        <v>0.02</v>
      </c>
      <c r="K16" s="351">
        <v>229.436</v>
      </c>
      <c r="L16" s="352">
        <f t="shared" si="2"/>
        <v>2092.522</v>
      </c>
      <c r="M16" s="354">
        <f t="shared" si="3"/>
        <v>-0.12198677003156955</v>
      </c>
      <c r="N16" s="350">
        <v>4676.775000000001</v>
      </c>
      <c r="O16" s="351">
        <v>9575.089000000002</v>
      </c>
      <c r="P16" s="352">
        <v>6.735</v>
      </c>
      <c r="Q16" s="351">
        <v>572.745</v>
      </c>
      <c r="R16" s="352">
        <f t="shared" si="4"/>
        <v>14831.344000000003</v>
      </c>
      <c r="S16" s="353">
        <f t="shared" si="5"/>
        <v>0.03339409254259937</v>
      </c>
      <c r="T16" s="364">
        <v>3943.4510000000014</v>
      </c>
      <c r="U16" s="351">
        <v>9434.532999999998</v>
      </c>
      <c r="V16" s="352">
        <v>225.241</v>
      </c>
      <c r="W16" s="351">
        <v>643.3090000000001</v>
      </c>
      <c r="X16" s="352">
        <f t="shared" si="6"/>
        <v>14246.533999999998</v>
      </c>
      <c r="Y16" s="355">
        <f t="shared" si="7"/>
        <v>0.04104928258339924</v>
      </c>
    </row>
    <row r="17" spans="1:25" ht="19.5" customHeight="1">
      <c r="A17" s="349" t="s">
        <v>358</v>
      </c>
      <c r="B17" s="350">
        <v>842.116</v>
      </c>
      <c r="C17" s="351">
        <v>773.768</v>
      </c>
      <c r="D17" s="352">
        <v>152.045</v>
      </c>
      <c r="E17" s="369">
        <v>1.261</v>
      </c>
      <c r="F17" s="352">
        <f>SUM(B17:E17)</f>
        <v>1769.19</v>
      </c>
      <c r="G17" s="353">
        <f>F17/$F$9</f>
        <v>0.035036958635380776</v>
      </c>
      <c r="H17" s="350">
        <v>707.225</v>
      </c>
      <c r="I17" s="351">
        <v>1236.1919999999998</v>
      </c>
      <c r="J17" s="352">
        <v>173.14</v>
      </c>
      <c r="K17" s="351">
        <v>22.715</v>
      </c>
      <c r="L17" s="352">
        <f>SUM(H17:K17)</f>
        <v>2139.272</v>
      </c>
      <c r="M17" s="354">
        <f>IF(ISERROR(F17/L17-1),"         /0",(F17/L17-1))</f>
        <v>-0.17299436443799565</v>
      </c>
      <c r="N17" s="350">
        <v>6752.814</v>
      </c>
      <c r="O17" s="351">
        <v>8115.105999999998</v>
      </c>
      <c r="P17" s="352">
        <v>1299.21</v>
      </c>
      <c r="Q17" s="351">
        <v>66.584</v>
      </c>
      <c r="R17" s="352">
        <f>SUM(N17:Q17)</f>
        <v>16233.713999999998</v>
      </c>
      <c r="S17" s="353">
        <f>R17/$R$9</f>
        <v>0.03655165355385802</v>
      </c>
      <c r="T17" s="364">
        <v>5461.035</v>
      </c>
      <c r="U17" s="351">
        <v>10063.055000000002</v>
      </c>
      <c r="V17" s="352">
        <v>190.142</v>
      </c>
      <c r="W17" s="351">
        <v>95.95400000000001</v>
      </c>
      <c r="X17" s="352">
        <f>SUM(T17:W17)</f>
        <v>15810.186000000002</v>
      </c>
      <c r="Y17" s="355">
        <f>IF(ISERROR(R17/X17-1),"         /0",IF(R17/X17&gt;5,"  *  ",(R17/X17-1)))</f>
        <v>0.0267882996442923</v>
      </c>
    </row>
    <row r="18" spans="1:25" ht="19.5" customHeight="1">
      <c r="A18" s="349" t="s">
        <v>356</v>
      </c>
      <c r="B18" s="350">
        <v>933.8700000000001</v>
      </c>
      <c r="C18" s="351">
        <v>534.954</v>
      </c>
      <c r="D18" s="352">
        <v>0</v>
      </c>
      <c r="E18" s="369">
        <v>0</v>
      </c>
      <c r="F18" s="352">
        <f t="shared" si="0"/>
        <v>1468.824</v>
      </c>
      <c r="G18" s="353">
        <f t="shared" si="1"/>
        <v>0.02908852397461806</v>
      </c>
      <c r="H18" s="350">
        <v>742.665</v>
      </c>
      <c r="I18" s="351">
        <v>525.735</v>
      </c>
      <c r="J18" s="352">
        <v>0</v>
      </c>
      <c r="K18" s="351">
        <v>0</v>
      </c>
      <c r="L18" s="352">
        <f t="shared" si="2"/>
        <v>1268.4</v>
      </c>
      <c r="M18" s="354">
        <f t="shared" si="3"/>
        <v>0.15801324503311265</v>
      </c>
      <c r="N18" s="350">
        <v>7592.946000000002</v>
      </c>
      <c r="O18" s="351">
        <v>5301.722999999999</v>
      </c>
      <c r="P18" s="352">
        <v>5.878</v>
      </c>
      <c r="Q18" s="351">
        <v>128.454</v>
      </c>
      <c r="R18" s="352">
        <f t="shared" si="4"/>
        <v>13029.001000000002</v>
      </c>
      <c r="S18" s="353">
        <f t="shared" si="5"/>
        <v>0.029335956682794203</v>
      </c>
      <c r="T18" s="364">
        <v>7619.8</v>
      </c>
      <c r="U18" s="351">
        <v>5156.102000000001</v>
      </c>
      <c r="V18" s="352">
        <v>166.793</v>
      </c>
      <c r="W18" s="351">
        <v>54.57600000000001</v>
      </c>
      <c r="X18" s="352">
        <f t="shared" si="6"/>
        <v>12997.271</v>
      </c>
      <c r="Y18" s="355">
        <f t="shared" si="7"/>
        <v>0.002441281712137977</v>
      </c>
    </row>
    <row r="19" spans="1:25" ht="19.5" customHeight="1">
      <c r="A19" s="349" t="s">
        <v>359</v>
      </c>
      <c r="B19" s="350">
        <v>367.856</v>
      </c>
      <c r="C19" s="351">
        <v>135.98499999999999</v>
      </c>
      <c r="D19" s="352">
        <v>0.6890000000000001</v>
      </c>
      <c r="E19" s="369">
        <v>0.124</v>
      </c>
      <c r="F19" s="352">
        <f t="shared" si="0"/>
        <v>504.65400000000005</v>
      </c>
      <c r="G19" s="353">
        <f t="shared" si="1"/>
        <v>0.009994144960789656</v>
      </c>
      <c r="H19" s="350">
        <v>546.984</v>
      </c>
      <c r="I19" s="351">
        <v>299.66499999999996</v>
      </c>
      <c r="J19" s="352">
        <v>0</v>
      </c>
      <c r="K19" s="351">
        <v>395.594</v>
      </c>
      <c r="L19" s="352">
        <f t="shared" si="2"/>
        <v>1242.243</v>
      </c>
      <c r="M19" s="354">
        <f t="shared" si="3"/>
        <v>-0.5937558110611209</v>
      </c>
      <c r="N19" s="350">
        <v>2694.8929999999996</v>
      </c>
      <c r="O19" s="351">
        <v>1482.0250000000005</v>
      </c>
      <c r="P19" s="352">
        <v>140.935</v>
      </c>
      <c r="Q19" s="351">
        <v>10.099000000000002</v>
      </c>
      <c r="R19" s="352">
        <f t="shared" si="4"/>
        <v>4327.952</v>
      </c>
      <c r="S19" s="353">
        <f t="shared" si="5"/>
        <v>0.00974476956423693</v>
      </c>
      <c r="T19" s="364">
        <v>4293.422</v>
      </c>
      <c r="U19" s="351">
        <v>1947.7879999999996</v>
      </c>
      <c r="V19" s="352">
        <v>184.941</v>
      </c>
      <c r="W19" s="351">
        <v>2443.975</v>
      </c>
      <c r="X19" s="352">
        <f t="shared" si="6"/>
        <v>8870.125999999998</v>
      </c>
      <c r="Y19" s="355">
        <f t="shared" si="7"/>
        <v>-0.5120754767181435</v>
      </c>
    </row>
    <row r="20" spans="1:25" ht="19.5" customHeight="1">
      <c r="A20" s="349" t="s">
        <v>360</v>
      </c>
      <c r="B20" s="350">
        <v>275.052</v>
      </c>
      <c r="C20" s="351">
        <v>220.36</v>
      </c>
      <c r="D20" s="352">
        <v>0</v>
      </c>
      <c r="E20" s="369">
        <v>0</v>
      </c>
      <c r="F20" s="352">
        <f t="shared" si="0"/>
        <v>495.41200000000003</v>
      </c>
      <c r="G20" s="353">
        <f t="shared" si="1"/>
        <v>0.00981111681134941</v>
      </c>
      <c r="H20" s="350">
        <v>226.11899999999997</v>
      </c>
      <c r="I20" s="351">
        <v>201.089</v>
      </c>
      <c r="J20" s="352"/>
      <c r="K20" s="351">
        <v>1.282</v>
      </c>
      <c r="L20" s="352">
        <f t="shared" si="2"/>
        <v>428.48999999999995</v>
      </c>
      <c r="M20" s="354">
        <f t="shared" si="3"/>
        <v>0.15618100772480115</v>
      </c>
      <c r="N20" s="350">
        <v>2171.6919999999996</v>
      </c>
      <c r="O20" s="351">
        <v>1729.096</v>
      </c>
      <c r="P20" s="352">
        <v>0.15</v>
      </c>
      <c r="Q20" s="351">
        <v>18.024</v>
      </c>
      <c r="R20" s="352">
        <f t="shared" si="4"/>
        <v>3918.9619999999995</v>
      </c>
      <c r="S20" s="353">
        <f t="shared" si="5"/>
        <v>0.008823892136742987</v>
      </c>
      <c r="T20" s="364">
        <v>1428.3049999999998</v>
      </c>
      <c r="U20" s="351">
        <v>1734.3029999999999</v>
      </c>
      <c r="V20" s="352">
        <v>0</v>
      </c>
      <c r="W20" s="351">
        <v>1.282</v>
      </c>
      <c r="X20" s="352">
        <f t="shared" si="6"/>
        <v>3163.89</v>
      </c>
      <c r="Y20" s="355">
        <f t="shared" si="7"/>
        <v>0.23865305051692687</v>
      </c>
    </row>
    <row r="21" spans="1:25" ht="19.5" customHeight="1">
      <c r="A21" s="349" t="s">
        <v>363</v>
      </c>
      <c r="B21" s="350">
        <v>391.786</v>
      </c>
      <c r="C21" s="351">
        <v>7.495</v>
      </c>
      <c r="D21" s="352">
        <v>0</v>
      </c>
      <c r="E21" s="369">
        <v>0</v>
      </c>
      <c r="F21" s="352">
        <f t="shared" si="0"/>
        <v>399.281</v>
      </c>
      <c r="G21" s="353">
        <f t="shared" si="1"/>
        <v>0.00790734284101395</v>
      </c>
      <c r="H21" s="350">
        <v>619.956</v>
      </c>
      <c r="I21" s="351">
        <v>0</v>
      </c>
      <c r="J21" s="352"/>
      <c r="K21" s="351"/>
      <c r="L21" s="352">
        <f t="shared" si="2"/>
        <v>619.956</v>
      </c>
      <c r="M21" s="354">
        <f t="shared" si="3"/>
        <v>-0.3559526805128106</v>
      </c>
      <c r="N21" s="350">
        <v>4021.566</v>
      </c>
      <c r="O21" s="351">
        <v>63.675999999999995</v>
      </c>
      <c r="P21" s="352">
        <v>52.59</v>
      </c>
      <c r="Q21" s="351">
        <v>68.388</v>
      </c>
      <c r="R21" s="352">
        <f t="shared" si="4"/>
        <v>4206.219999999999</v>
      </c>
      <c r="S21" s="353">
        <f t="shared" si="5"/>
        <v>0.009470679119473748</v>
      </c>
      <c r="T21" s="364">
        <v>4231.491</v>
      </c>
      <c r="U21" s="351">
        <v>5.1739999999999995</v>
      </c>
      <c r="V21" s="352"/>
      <c r="W21" s="351">
        <v>53.687</v>
      </c>
      <c r="X21" s="352">
        <f t="shared" si="6"/>
        <v>4290.352</v>
      </c>
      <c r="Y21" s="355">
        <f t="shared" si="7"/>
        <v>-0.019609579820024203</v>
      </c>
    </row>
    <row r="22" spans="1:25" ht="18.75" customHeight="1">
      <c r="A22" s="349" t="s">
        <v>362</v>
      </c>
      <c r="B22" s="350">
        <v>195.911</v>
      </c>
      <c r="C22" s="351">
        <v>172.246</v>
      </c>
      <c r="D22" s="352">
        <v>0</v>
      </c>
      <c r="E22" s="351">
        <v>0</v>
      </c>
      <c r="F22" s="352">
        <f t="shared" si="0"/>
        <v>368.15700000000004</v>
      </c>
      <c r="G22" s="353">
        <f t="shared" si="1"/>
        <v>0.007290964554584799</v>
      </c>
      <c r="H22" s="350">
        <v>0</v>
      </c>
      <c r="I22" s="351">
        <v>98.644</v>
      </c>
      <c r="J22" s="352"/>
      <c r="K22" s="351"/>
      <c r="L22" s="352">
        <f t="shared" si="2"/>
        <v>98.644</v>
      </c>
      <c r="M22" s="354">
        <f t="shared" si="3"/>
        <v>2.732178338266899</v>
      </c>
      <c r="N22" s="350">
        <v>719.2920000000001</v>
      </c>
      <c r="O22" s="351">
        <v>1260.991</v>
      </c>
      <c r="P22" s="352"/>
      <c r="Q22" s="351"/>
      <c r="R22" s="352">
        <f t="shared" si="4"/>
        <v>1980.2830000000001</v>
      </c>
      <c r="S22" s="353">
        <f t="shared" si="5"/>
        <v>0.0044587836249052205</v>
      </c>
      <c r="T22" s="364">
        <v>122.70200000000001</v>
      </c>
      <c r="U22" s="351">
        <v>1368.5479999999998</v>
      </c>
      <c r="V22" s="352"/>
      <c r="W22" s="351"/>
      <c r="X22" s="352">
        <f t="shared" si="6"/>
        <v>1491.2499999999998</v>
      </c>
      <c r="Y22" s="355">
        <f t="shared" si="7"/>
        <v>0.3279349538977372</v>
      </c>
    </row>
    <row r="23" spans="1:25" ht="19.5" customHeight="1" thickBot="1">
      <c r="A23" s="356" t="s">
        <v>51</v>
      </c>
      <c r="B23" s="357">
        <v>22.147</v>
      </c>
      <c r="C23" s="358">
        <v>0</v>
      </c>
      <c r="D23" s="359">
        <v>0</v>
      </c>
      <c r="E23" s="358">
        <v>0</v>
      </c>
      <c r="F23" s="359">
        <f t="shared" si="0"/>
        <v>22.147</v>
      </c>
      <c r="G23" s="360">
        <f t="shared" si="1"/>
        <v>0.0004385981849873546</v>
      </c>
      <c r="H23" s="357">
        <v>26.220000000000002</v>
      </c>
      <c r="I23" s="358">
        <v>4.079</v>
      </c>
      <c r="J23" s="359"/>
      <c r="K23" s="358">
        <v>0.563</v>
      </c>
      <c r="L23" s="359">
        <f t="shared" si="2"/>
        <v>30.862000000000002</v>
      </c>
      <c r="M23" s="354">
        <f t="shared" si="3"/>
        <v>-0.28238610589073954</v>
      </c>
      <c r="N23" s="357">
        <v>229.235</v>
      </c>
      <c r="O23" s="358">
        <v>3.6899999999999995</v>
      </c>
      <c r="P23" s="359">
        <v>0</v>
      </c>
      <c r="Q23" s="358">
        <v>24.735</v>
      </c>
      <c r="R23" s="359">
        <f t="shared" si="4"/>
        <v>257.66</v>
      </c>
      <c r="S23" s="360">
        <f t="shared" si="5"/>
        <v>0.0005801444484415002</v>
      </c>
      <c r="T23" s="365">
        <v>272.389</v>
      </c>
      <c r="U23" s="358">
        <v>9.311</v>
      </c>
      <c r="V23" s="359">
        <v>0</v>
      </c>
      <c r="W23" s="358">
        <v>67.651</v>
      </c>
      <c r="X23" s="359">
        <f t="shared" si="6"/>
        <v>349.351</v>
      </c>
      <c r="Y23" s="362">
        <f t="shared" si="7"/>
        <v>-0.2624609633291446</v>
      </c>
    </row>
    <row r="24" spans="1:25" s="174" customFormat="1" ht="19.5" customHeight="1">
      <c r="A24" s="183" t="s">
        <v>54</v>
      </c>
      <c r="B24" s="180">
        <f>SUM(B25:B32)</f>
        <v>1516.645</v>
      </c>
      <c r="C24" s="179">
        <f>SUM(C25:C32)</f>
        <v>2242.761</v>
      </c>
      <c r="D24" s="178">
        <f>SUM(D25:D32)</f>
        <v>321.149</v>
      </c>
      <c r="E24" s="179">
        <f>SUM(E25:E32)</f>
        <v>305.423</v>
      </c>
      <c r="F24" s="178">
        <f t="shared" si="0"/>
        <v>4385.978</v>
      </c>
      <c r="G24" s="181">
        <f t="shared" si="1"/>
        <v>0.08685970967600433</v>
      </c>
      <c r="H24" s="180">
        <f>SUM(H25:H32)</f>
        <v>2178.2779999999993</v>
      </c>
      <c r="I24" s="179">
        <f>SUM(I25:I32)</f>
        <v>1991.1919999999998</v>
      </c>
      <c r="J24" s="178">
        <f>SUM(J25:J32)</f>
        <v>0</v>
      </c>
      <c r="K24" s="179">
        <f>SUM(K25:K32)</f>
        <v>0</v>
      </c>
      <c r="L24" s="178">
        <f t="shared" si="2"/>
        <v>4169.469999999999</v>
      </c>
      <c r="M24" s="182">
        <f aca="true" t="shared" si="8" ref="M24:M45">IF(ISERROR(F24/L24-1),"         /0",(F24/L24-1))</f>
        <v>0.051926983525484305</v>
      </c>
      <c r="N24" s="180">
        <f>SUM(N25:N32)</f>
        <v>12201.992000000002</v>
      </c>
      <c r="O24" s="179">
        <f>SUM(O25:O32)</f>
        <v>17055.609</v>
      </c>
      <c r="P24" s="178">
        <f>SUM(P25:P32)</f>
        <v>1592.414</v>
      </c>
      <c r="Q24" s="179">
        <f>SUM(Q25:Q32)</f>
        <v>1377.0520000000001</v>
      </c>
      <c r="R24" s="178">
        <f t="shared" si="4"/>
        <v>32227.067000000003</v>
      </c>
      <c r="S24" s="181">
        <f t="shared" si="5"/>
        <v>0.07256211289917826</v>
      </c>
      <c r="T24" s="180">
        <f>SUM(T25:T32)</f>
        <v>21163.885000000002</v>
      </c>
      <c r="U24" s="179">
        <f>SUM(U25:U32)</f>
        <v>15905.215</v>
      </c>
      <c r="V24" s="178">
        <f>SUM(V25:V32)</f>
        <v>610.775</v>
      </c>
      <c r="W24" s="179">
        <f>SUM(W25:W32)</f>
        <v>6.178999999999999</v>
      </c>
      <c r="X24" s="178">
        <f t="shared" si="6"/>
        <v>37686.054000000004</v>
      </c>
      <c r="Y24" s="175">
        <f t="shared" si="7"/>
        <v>-0.14485430074477945</v>
      </c>
    </row>
    <row r="25" spans="1:25" ht="19.5" customHeight="1">
      <c r="A25" s="342" t="s">
        <v>364</v>
      </c>
      <c r="B25" s="343">
        <v>528.749</v>
      </c>
      <c r="C25" s="344">
        <v>1155.971</v>
      </c>
      <c r="D25" s="345">
        <v>0</v>
      </c>
      <c r="E25" s="344">
        <v>0.15</v>
      </c>
      <c r="F25" s="345">
        <f t="shared" si="0"/>
        <v>1684.8700000000001</v>
      </c>
      <c r="G25" s="346">
        <f t="shared" si="1"/>
        <v>0.03336708917413845</v>
      </c>
      <c r="H25" s="343">
        <v>517.235</v>
      </c>
      <c r="I25" s="344">
        <v>1178.4489999999998</v>
      </c>
      <c r="J25" s="345">
        <v>0</v>
      </c>
      <c r="K25" s="344">
        <v>0</v>
      </c>
      <c r="L25" s="345">
        <f t="shared" si="2"/>
        <v>1695.6839999999997</v>
      </c>
      <c r="M25" s="347">
        <f t="shared" si="8"/>
        <v>-0.006377367481204987</v>
      </c>
      <c r="N25" s="343">
        <v>4334.819999999999</v>
      </c>
      <c r="O25" s="344">
        <v>9221.409999999998</v>
      </c>
      <c r="P25" s="345">
        <v>0</v>
      </c>
      <c r="Q25" s="344">
        <v>0.15</v>
      </c>
      <c r="R25" s="345">
        <f t="shared" si="4"/>
        <v>13556.379999999996</v>
      </c>
      <c r="S25" s="346">
        <f t="shared" si="5"/>
        <v>0.03052339749267787</v>
      </c>
      <c r="T25" s="343">
        <v>3868.243000000001</v>
      </c>
      <c r="U25" s="344">
        <v>9227.516999999998</v>
      </c>
      <c r="V25" s="345">
        <v>0</v>
      </c>
      <c r="W25" s="344">
        <v>0</v>
      </c>
      <c r="X25" s="345">
        <f t="shared" si="6"/>
        <v>13095.759999999998</v>
      </c>
      <c r="Y25" s="348">
        <f t="shared" si="7"/>
        <v>0.03517321636926729</v>
      </c>
    </row>
    <row r="26" spans="1:25" ht="19.5" customHeight="1">
      <c r="A26" s="349" t="s">
        <v>389</v>
      </c>
      <c r="B26" s="350">
        <v>766.788</v>
      </c>
      <c r="C26" s="351">
        <v>86.055</v>
      </c>
      <c r="D26" s="352">
        <v>0</v>
      </c>
      <c r="E26" s="351">
        <v>0</v>
      </c>
      <c r="F26" s="352">
        <f t="shared" si="0"/>
        <v>852.8430000000001</v>
      </c>
      <c r="G26" s="353">
        <f t="shared" si="1"/>
        <v>0.016889664147702647</v>
      </c>
      <c r="H26" s="350">
        <v>438.93</v>
      </c>
      <c r="I26" s="351">
        <v>135</v>
      </c>
      <c r="J26" s="352"/>
      <c r="K26" s="351"/>
      <c r="L26" s="352">
        <f t="shared" si="2"/>
        <v>573.9300000000001</v>
      </c>
      <c r="M26" s="354">
        <f t="shared" si="8"/>
        <v>0.4859704145104804</v>
      </c>
      <c r="N26" s="350">
        <v>5457.432000000001</v>
      </c>
      <c r="O26" s="351">
        <v>919.0089999999998</v>
      </c>
      <c r="P26" s="352">
        <v>96.968</v>
      </c>
      <c r="Q26" s="351">
        <v>11.984</v>
      </c>
      <c r="R26" s="352">
        <f t="shared" si="4"/>
        <v>6485.393000000001</v>
      </c>
      <c r="S26" s="353">
        <f t="shared" si="5"/>
        <v>0.01460244021156317</v>
      </c>
      <c r="T26" s="350">
        <v>6195.509</v>
      </c>
      <c r="U26" s="351">
        <v>1142.6399999999999</v>
      </c>
      <c r="V26" s="352">
        <v>610.775</v>
      </c>
      <c r="W26" s="351">
        <v>5.879</v>
      </c>
      <c r="X26" s="352">
        <f t="shared" si="6"/>
        <v>7954.802999999999</v>
      </c>
      <c r="Y26" s="355">
        <f t="shared" si="7"/>
        <v>-0.1847198478705253</v>
      </c>
    </row>
    <row r="27" spans="1:25" ht="19.5" customHeight="1">
      <c r="A27" s="349" t="s">
        <v>369</v>
      </c>
      <c r="B27" s="350">
        <v>101.14</v>
      </c>
      <c r="C27" s="351">
        <v>132.226</v>
      </c>
      <c r="D27" s="352">
        <v>321.149</v>
      </c>
      <c r="E27" s="351">
        <v>0</v>
      </c>
      <c r="F27" s="352">
        <f>SUM(B27:E27)</f>
        <v>554.515</v>
      </c>
      <c r="G27" s="353">
        <f>F27/$F$9</f>
        <v>0.010981589946641213</v>
      </c>
      <c r="H27" s="350">
        <v>744.8589999999999</v>
      </c>
      <c r="I27" s="351">
        <v>128.534</v>
      </c>
      <c r="J27" s="352"/>
      <c r="K27" s="351"/>
      <c r="L27" s="352">
        <f>SUM(H27:K27)</f>
        <v>873.3929999999999</v>
      </c>
      <c r="M27" s="354">
        <f>IF(ISERROR(F27/L27-1),"         /0",(F27/L27-1))</f>
        <v>-0.36510253688774696</v>
      </c>
      <c r="N27" s="350">
        <v>1001.357</v>
      </c>
      <c r="O27" s="351">
        <v>1078.522</v>
      </c>
      <c r="P27" s="352">
        <v>1494.946</v>
      </c>
      <c r="Q27" s="351"/>
      <c r="R27" s="352">
        <f>SUM(N27:Q27)</f>
        <v>3574.825</v>
      </c>
      <c r="S27" s="353">
        <f>R27/$R$9</f>
        <v>0.00804903701738681</v>
      </c>
      <c r="T27" s="350">
        <v>6219.165000000002</v>
      </c>
      <c r="U27" s="351">
        <v>808.6009999999999</v>
      </c>
      <c r="V27" s="352"/>
      <c r="W27" s="351"/>
      <c r="X27" s="352">
        <f>SUM(T27:W27)</f>
        <v>7027.766000000001</v>
      </c>
      <c r="Y27" s="355">
        <f>IF(ISERROR(R27/X27-1),"         /0",IF(R27/X27&gt;5,"  *  ",(R27/X27-1)))</f>
        <v>-0.4913283965345461</v>
      </c>
    </row>
    <row r="28" spans="1:25" ht="19.5" customHeight="1">
      <c r="A28" s="349" t="s">
        <v>366</v>
      </c>
      <c r="B28" s="350">
        <v>43.013000000000005</v>
      </c>
      <c r="C28" s="351">
        <v>380.52200000000005</v>
      </c>
      <c r="D28" s="352">
        <v>0</v>
      </c>
      <c r="E28" s="351">
        <v>0</v>
      </c>
      <c r="F28" s="352">
        <f t="shared" si="0"/>
        <v>423.5350000000001</v>
      </c>
      <c r="G28" s="353">
        <f t="shared" si="1"/>
        <v>0.008387667958577653</v>
      </c>
      <c r="H28" s="350">
        <v>85.84899999999999</v>
      </c>
      <c r="I28" s="351">
        <v>284.63</v>
      </c>
      <c r="J28" s="352"/>
      <c r="K28" s="351"/>
      <c r="L28" s="352">
        <f t="shared" si="2"/>
        <v>370.479</v>
      </c>
      <c r="M28" s="354">
        <f>IF(ISERROR(F28/L28-1),"         /0",(F28/L28-1))</f>
        <v>0.1432091967425957</v>
      </c>
      <c r="N28" s="350">
        <v>827.9020000000002</v>
      </c>
      <c r="O28" s="351">
        <v>2685.1789999999996</v>
      </c>
      <c r="P28" s="352"/>
      <c r="Q28" s="351"/>
      <c r="R28" s="352">
        <f t="shared" si="4"/>
        <v>3513.0809999999997</v>
      </c>
      <c r="S28" s="353">
        <f t="shared" si="5"/>
        <v>0.007910014899772232</v>
      </c>
      <c r="T28" s="350">
        <v>1014.6769999999997</v>
      </c>
      <c r="U28" s="351">
        <v>2505.612</v>
      </c>
      <c r="V28" s="352"/>
      <c r="W28" s="351"/>
      <c r="X28" s="352">
        <f t="shared" si="6"/>
        <v>3520.2889999999998</v>
      </c>
      <c r="Y28" s="355">
        <f t="shared" si="7"/>
        <v>-0.002047559163466439</v>
      </c>
    </row>
    <row r="29" spans="1:25" ht="19.5" customHeight="1">
      <c r="A29" s="349" t="s">
        <v>368</v>
      </c>
      <c r="B29" s="350">
        <v>0.965</v>
      </c>
      <c r="C29" s="351">
        <v>0</v>
      </c>
      <c r="D29" s="352">
        <v>0</v>
      </c>
      <c r="E29" s="351">
        <v>305.273</v>
      </c>
      <c r="F29" s="352">
        <f t="shared" si="0"/>
        <v>306.238</v>
      </c>
      <c r="G29" s="353">
        <f t="shared" si="1"/>
        <v>0.006064723482826455</v>
      </c>
      <c r="H29" s="350">
        <v>7.944</v>
      </c>
      <c r="I29" s="351">
        <v>0</v>
      </c>
      <c r="J29" s="352"/>
      <c r="K29" s="351"/>
      <c r="L29" s="352">
        <f t="shared" si="2"/>
        <v>7.944</v>
      </c>
      <c r="M29" s="354" t="s">
        <v>45</v>
      </c>
      <c r="N29" s="350">
        <v>25.767999999999997</v>
      </c>
      <c r="O29" s="351">
        <v>0.041</v>
      </c>
      <c r="P29" s="352"/>
      <c r="Q29" s="351">
        <v>1364.7930000000001</v>
      </c>
      <c r="R29" s="352">
        <f t="shared" si="4"/>
        <v>1390.602</v>
      </c>
      <c r="S29" s="353">
        <f t="shared" si="5"/>
        <v>0.003131064310687134</v>
      </c>
      <c r="T29" s="350">
        <v>63.306999999999995</v>
      </c>
      <c r="U29" s="351">
        <v>0</v>
      </c>
      <c r="V29" s="352"/>
      <c r="W29" s="351"/>
      <c r="X29" s="352">
        <f t="shared" si="6"/>
        <v>63.306999999999995</v>
      </c>
      <c r="Y29" s="355" t="str">
        <f t="shared" si="7"/>
        <v>  *  </v>
      </c>
    </row>
    <row r="30" spans="1:25" ht="19.5" customHeight="1">
      <c r="A30" s="349" t="s">
        <v>367</v>
      </c>
      <c r="B30" s="350">
        <v>8.426</v>
      </c>
      <c r="C30" s="351">
        <v>271.112</v>
      </c>
      <c r="D30" s="352">
        <v>0</v>
      </c>
      <c r="E30" s="351">
        <v>0</v>
      </c>
      <c r="F30" s="352">
        <f t="shared" si="0"/>
        <v>279.538</v>
      </c>
      <c r="G30" s="353">
        <f t="shared" si="1"/>
        <v>0.005535957892039335</v>
      </c>
      <c r="H30" s="350">
        <v>20.504</v>
      </c>
      <c r="I30" s="351">
        <v>234.78799999999998</v>
      </c>
      <c r="J30" s="352"/>
      <c r="K30" s="351"/>
      <c r="L30" s="352">
        <f t="shared" si="2"/>
        <v>255.29199999999997</v>
      </c>
      <c r="M30" s="354">
        <f t="shared" si="8"/>
        <v>0.09497359885934564</v>
      </c>
      <c r="N30" s="350">
        <v>124.271</v>
      </c>
      <c r="O30" s="351">
        <v>2024.692</v>
      </c>
      <c r="P30" s="352"/>
      <c r="Q30" s="351"/>
      <c r="R30" s="352">
        <f t="shared" si="4"/>
        <v>2148.963</v>
      </c>
      <c r="S30" s="353">
        <f t="shared" si="5"/>
        <v>0.004838581674905656</v>
      </c>
      <c r="T30" s="350">
        <v>113.30499999999999</v>
      </c>
      <c r="U30" s="351">
        <v>1895.547</v>
      </c>
      <c r="V30" s="352"/>
      <c r="W30" s="351">
        <v>0.3</v>
      </c>
      <c r="X30" s="352">
        <f t="shared" si="6"/>
        <v>2009.152</v>
      </c>
      <c r="Y30" s="355">
        <f t="shared" si="7"/>
        <v>0.06958706956964944</v>
      </c>
    </row>
    <row r="31" spans="1:25" ht="19.5" customHeight="1">
      <c r="A31" s="349" t="s">
        <v>365</v>
      </c>
      <c r="B31" s="350">
        <v>61.438</v>
      </c>
      <c r="C31" s="351">
        <v>216.875</v>
      </c>
      <c r="D31" s="352">
        <v>0</v>
      </c>
      <c r="E31" s="351">
        <v>0</v>
      </c>
      <c r="F31" s="352">
        <f t="shared" si="0"/>
        <v>278.313</v>
      </c>
      <c r="G31" s="353">
        <f t="shared" si="1"/>
        <v>0.005511698047518203</v>
      </c>
      <c r="H31" s="350">
        <v>348.027</v>
      </c>
      <c r="I31" s="351">
        <v>0</v>
      </c>
      <c r="J31" s="352"/>
      <c r="K31" s="351"/>
      <c r="L31" s="352">
        <f t="shared" si="2"/>
        <v>348.027</v>
      </c>
      <c r="M31" s="354">
        <f t="shared" si="8"/>
        <v>-0.2003120447551483</v>
      </c>
      <c r="N31" s="350">
        <v>333.3840000000001</v>
      </c>
      <c r="O31" s="351">
        <v>1062.895</v>
      </c>
      <c r="P31" s="352">
        <v>0</v>
      </c>
      <c r="Q31" s="351">
        <v>0</v>
      </c>
      <c r="R31" s="352">
        <f t="shared" si="4"/>
        <v>1396.279</v>
      </c>
      <c r="S31" s="353">
        <f t="shared" si="5"/>
        <v>0.0031438465820284455</v>
      </c>
      <c r="T31" s="350">
        <v>3527.1129999999994</v>
      </c>
      <c r="U31" s="351">
        <v>0</v>
      </c>
      <c r="V31" s="352">
        <v>0</v>
      </c>
      <c r="W31" s="351">
        <v>0</v>
      </c>
      <c r="X31" s="352">
        <f t="shared" si="6"/>
        <v>3527.1129999999994</v>
      </c>
      <c r="Y31" s="355">
        <f t="shared" si="7"/>
        <v>-0.6041297797944096</v>
      </c>
    </row>
    <row r="32" spans="1:25" ht="19.5" customHeight="1" thickBot="1">
      <c r="A32" s="356" t="s">
        <v>51</v>
      </c>
      <c r="B32" s="357">
        <v>6.1259999999999994</v>
      </c>
      <c r="C32" s="358">
        <v>0</v>
      </c>
      <c r="D32" s="359">
        <v>0</v>
      </c>
      <c r="E32" s="358">
        <v>0</v>
      </c>
      <c r="F32" s="359">
        <f t="shared" si="0"/>
        <v>6.1259999999999994</v>
      </c>
      <c r="G32" s="360">
        <f t="shared" si="1"/>
        <v>0.0001213190265603709</v>
      </c>
      <c r="H32" s="357">
        <v>14.93</v>
      </c>
      <c r="I32" s="358">
        <v>29.791</v>
      </c>
      <c r="J32" s="359"/>
      <c r="K32" s="358"/>
      <c r="L32" s="359">
        <f t="shared" si="2"/>
        <v>44.721000000000004</v>
      </c>
      <c r="M32" s="361">
        <f t="shared" si="8"/>
        <v>-0.8630173743878715</v>
      </c>
      <c r="N32" s="357">
        <v>97.05799999999999</v>
      </c>
      <c r="O32" s="358">
        <v>63.861</v>
      </c>
      <c r="P32" s="359">
        <v>0.5</v>
      </c>
      <c r="Q32" s="358">
        <v>0.125</v>
      </c>
      <c r="R32" s="359">
        <f t="shared" si="4"/>
        <v>161.54399999999998</v>
      </c>
      <c r="S32" s="360">
        <f t="shared" si="5"/>
        <v>0.00036373071015692647</v>
      </c>
      <c r="T32" s="357">
        <v>162.56600000000003</v>
      </c>
      <c r="U32" s="358">
        <v>325.298</v>
      </c>
      <c r="V32" s="359"/>
      <c r="W32" s="358"/>
      <c r="X32" s="359">
        <f t="shared" si="6"/>
        <v>487.86400000000003</v>
      </c>
      <c r="Y32" s="362">
        <f t="shared" si="7"/>
        <v>-0.6688749323581982</v>
      </c>
    </row>
    <row r="33" spans="1:25" s="174" customFormat="1" ht="19.5" customHeight="1">
      <c r="A33" s="183" t="s">
        <v>53</v>
      </c>
      <c r="B33" s="180">
        <f>SUM(B34:B40)</f>
        <v>2503.2560000000008</v>
      </c>
      <c r="C33" s="179">
        <f>SUM(C34:C40)</f>
        <v>2062.776</v>
      </c>
      <c r="D33" s="178">
        <f>SUM(D34:D40)</f>
        <v>0.616</v>
      </c>
      <c r="E33" s="179">
        <f>SUM(E34:E40)</f>
        <v>263.528</v>
      </c>
      <c r="F33" s="178">
        <f t="shared" si="0"/>
        <v>4830.176000000001</v>
      </c>
      <c r="G33" s="181">
        <f t="shared" si="1"/>
        <v>0.09565658675077804</v>
      </c>
      <c r="H33" s="180">
        <f>SUM(H34:H40)</f>
        <v>2870.164</v>
      </c>
      <c r="I33" s="179">
        <f>SUM(I34:I40)</f>
        <v>2009.974</v>
      </c>
      <c r="J33" s="178">
        <f>SUM(J34:J40)</f>
        <v>0.04</v>
      </c>
      <c r="K33" s="179">
        <f>SUM(K34:K40)</f>
        <v>206.968</v>
      </c>
      <c r="L33" s="178">
        <f t="shared" si="2"/>
        <v>5087.146</v>
      </c>
      <c r="M33" s="182">
        <f t="shared" si="8"/>
        <v>-0.05051358856223087</v>
      </c>
      <c r="N33" s="180">
        <f>SUM(N34:N40)</f>
        <v>25059.205999999995</v>
      </c>
      <c r="O33" s="179">
        <f>SUM(O34:O40)</f>
        <v>16176.342999999993</v>
      </c>
      <c r="P33" s="178">
        <f>SUM(P34:P40)</f>
        <v>2024.0660000000003</v>
      </c>
      <c r="Q33" s="179">
        <f>SUM(Q34:Q40)</f>
        <v>1672.4050000000002</v>
      </c>
      <c r="R33" s="178">
        <f t="shared" si="4"/>
        <v>44932.01999999998</v>
      </c>
      <c r="S33" s="181">
        <f t="shared" si="5"/>
        <v>0.10116844663611907</v>
      </c>
      <c r="T33" s="180">
        <f>SUM(T34:T40)</f>
        <v>24577.593999999997</v>
      </c>
      <c r="U33" s="179">
        <f>SUM(U34:U40)</f>
        <v>18030.169</v>
      </c>
      <c r="V33" s="178">
        <f>SUM(V34:V40)</f>
        <v>605.2729999999999</v>
      </c>
      <c r="W33" s="179">
        <f>SUM(W34:W40)</f>
        <v>1121.304</v>
      </c>
      <c r="X33" s="178">
        <f t="shared" si="6"/>
        <v>44334.34</v>
      </c>
      <c r="Y33" s="175">
        <f t="shared" si="7"/>
        <v>0.013481197644985565</v>
      </c>
    </row>
    <row r="34" spans="1:25" s="137" customFormat="1" ht="19.5" customHeight="1">
      <c r="A34" s="342" t="s">
        <v>375</v>
      </c>
      <c r="B34" s="343">
        <v>1728.2270000000003</v>
      </c>
      <c r="C34" s="344">
        <v>1431.5439999999999</v>
      </c>
      <c r="D34" s="345">
        <v>0</v>
      </c>
      <c r="E34" s="344">
        <v>0</v>
      </c>
      <c r="F34" s="345">
        <f t="shared" si="0"/>
        <v>3159.771</v>
      </c>
      <c r="G34" s="346">
        <f t="shared" si="1"/>
        <v>0.06257596178153604</v>
      </c>
      <c r="H34" s="343">
        <v>2016.783</v>
      </c>
      <c r="I34" s="344">
        <v>1342.725</v>
      </c>
      <c r="J34" s="345">
        <v>0</v>
      </c>
      <c r="K34" s="344">
        <v>179.834</v>
      </c>
      <c r="L34" s="345">
        <f t="shared" si="2"/>
        <v>3539.3419999999996</v>
      </c>
      <c r="M34" s="347">
        <f t="shared" si="8"/>
        <v>-0.10724338026672742</v>
      </c>
      <c r="N34" s="343">
        <v>17288.664999999994</v>
      </c>
      <c r="O34" s="344">
        <v>11478.138999999994</v>
      </c>
      <c r="P34" s="345">
        <v>77.84</v>
      </c>
      <c r="Q34" s="344">
        <v>76.929</v>
      </c>
      <c r="R34" s="345">
        <f t="shared" si="4"/>
        <v>28921.57299999999</v>
      </c>
      <c r="S34" s="346">
        <f t="shared" si="5"/>
        <v>0.06511949862666139</v>
      </c>
      <c r="T34" s="363">
        <v>15888.356999999998</v>
      </c>
      <c r="U34" s="344">
        <v>12731.772999999997</v>
      </c>
      <c r="V34" s="345">
        <v>602.2849999999999</v>
      </c>
      <c r="W34" s="344">
        <v>998.2340000000002</v>
      </c>
      <c r="X34" s="345">
        <f t="shared" si="6"/>
        <v>30220.648999999998</v>
      </c>
      <c r="Y34" s="348">
        <f t="shared" si="7"/>
        <v>-0.04298637001475414</v>
      </c>
    </row>
    <row r="35" spans="1:25" s="137" customFormat="1" ht="19.5" customHeight="1">
      <c r="A35" s="349" t="s">
        <v>376</v>
      </c>
      <c r="B35" s="350">
        <v>531.6440000000001</v>
      </c>
      <c r="C35" s="351">
        <v>406.70500000000004</v>
      </c>
      <c r="D35" s="352">
        <v>0</v>
      </c>
      <c r="E35" s="351">
        <v>253.655</v>
      </c>
      <c r="F35" s="352">
        <f aca="true" t="shared" si="9" ref="F35:F40">SUM(B35:E35)</f>
        <v>1192.0040000000001</v>
      </c>
      <c r="G35" s="353">
        <f aca="true" t="shared" si="10" ref="G35:G40">F35/$F$9</f>
        <v>0.023606393231483575</v>
      </c>
      <c r="H35" s="350">
        <v>615.7410000000001</v>
      </c>
      <c r="I35" s="351">
        <v>580.285</v>
      </c>
      <c r="J35" s="352"/>
      <c r="K35" s="351">
        <v>0.41</v>
      </c>
      <c r="L35" s="352">
        <f aca="true" t="shared" si="11" ref="L35:L40">SUM(H35:K35)</f>
        <v>1196.4360000000001</v>
      </c>
      <c r="M35" s="354">
        <f aca="true" t="shared" si="12" ref="M35:M40">IF(ISERROR(F35/L35-1),"         /0",(F35/L35-1))</f>
        <v>-0.003704335208903786</v>
      </c>
      <c r="N35" s="350">
        <v>5088.018000000001</v>
      </c>
      <c r="O35" s="351">
        <v>3140.821999999999</v>
      </c>
      <c r="P35" s="352">
        <v>1932.2000000000003</v>
      </c>
      <c r="Q35" s="351">
        <v>1499.6190000000001</v>
      </c>
      <c r="R35" s="352">
        <f aca="true" t="shared" si="13" ref="R35:R40">SUM(N35:Q35)</f>
        <v>11660.659000000001</v>
      </c>
      <c r="S35" s="353">
        <f aca="true" t="shared" si="14" ref="S35:S40">R35/$R$9</f>
        <v>0.026255012745553887</v>
      </c>
      <c r="T35" s="364">
        <v>6497.344999999999</v>
      </c>
      <c r="U35" s="351">
        <v>4525.436000000001</v>
      </c>
      <c r="V35" s="352">
        <v>0.45</v>
      </c>
      <c r="W35" s="351">
        <v>0.86</v>
      </c>
      <c r="X35" s="352">
        <f>SUM(T35:W35)</f>
        <v>11024.091</v>
      </c>
      <c r="Y35" s="355">
        <f aca="true" t="shared" si="15" ref="Y35:Y40">IF(ISERROR(R35/X35-1),"         /0",IF(R35/X35&gt;5,"  *  ",(R35/X35-1)))</f>
        <v>0.05774335498500527</v>
      </c>
    </row>
    <row r="36" spans="1:25" s="137" customFormat="1" ht="19.5" customHeight="1">
      <c r="A36" s="349" t="s">
        <v>380</v>
      </c>
      <c r="B36" s="350">
        <v>38.07</v>
      </c>
      <c r="C36" s="351">
        <v>133.01</v>
      </c>
      <c r="D36" s="352">
        <v>0</v>
      </c>
      <c r="E36" s="351">
        <v>0</v>
      </c>
      <c r="F36" s="352">
        <f t="shared" si="9"/>
        <v>171.07999999999998</v>
      </c>
      <c r="G36" s="353">
        <f t="shared" si="10"/>
        <v>0.0033880605719798</v>
      </c>
      <c r="H36" s="350">
        <v>23.693</v>
      </c>
      <c r="I36" s="351">
        <v>22.090999999999998</v>
      </c>
      <c r="J36" s="352"/>
      <c r="K36" s="351">
        <v>26.594</v>
      </c>
      <c r="L36" s="352">
        <f t="shared" si="11"/>
        <v>72.378</v>
      </c>
      <c r="M36" s="354">
        <f t="shared" si="12"/>
        <v>1.3637016773052584</v>
      </c>
      <c r="N36" s="350">
        <v>278.975</v>
      </c>
      <c r="O36" s="351">
        <v>900.4540000000001</v>
      </c>
      <c r="P36" s="352">
        <v>0</v>
      </c>
      <c r="Q36" s="351">
        <v>0</v>
      </c>
      <c r="R36" s="352">
        <f t="shared" si="13"/>
        <v>1179.429</v>
      </c>
      <c r="S36" s="353">
        <f t="shared" si="14"/>
        <v>0.002655589484906117</v>
      </c>
      <c r="T36" s="364">
        <v>256.801</v>
      </c>
      <c r="U36" s="351">
        <v>88.96300000000001</v>
      </c>
      <c r="V36" s="352">
        <v>0</v>
      </c>
      <c r="W36" s="351">
        <v>26.619</v>
      </c>
      <c r="X36" s="352">
        <f>SUM(T36:W36)</f>
        <v>372.38300000000004</v>
      </c>
      <c r="Y36" s="355">
        <f t="shared" si="15"/>
        <v>2.167247162195911</v>
      </c>
    </row>
    <row r="37" spans="1:25" s="137" customFormat="1" ht="19.5" customHeight="1">
      <c r="A37" s="349" t="s">
        <v>379</v>
      </c>
      <c r="B37" s="350">
        <v>101.69900000000001</v>
      </c>
      <c r="C37" s="351">
        <v>32.096000000000004</v>
      </c>
      <c r="D37" s="352">
        <v>0</v>
      </c>
      <c r="E37" s="351">
        <v>0</v>
      </c>
      <c r="F37" s="352">
        <f t="shared" si="9"/>
        <v>133.79500000000002</v>
      </c>
      <c r="G37" s="353">
        <f t="shared" si="10"/>
        <v>0.002649670120575388</v>
      </c>
      <c r="H37" s="350">
        <v>109.667</v>
      </c>
      <c r="I37" s="351">
        <v>34.534</v>
      </c>
      <c r="J37" s="352">
        <v>0</v>
      </c>
      <c r="K37" s="351">
        <v>0</v>
      </c>
      <c r="L37" s="352">
        <f t="shared" si="11"/>
        <v>144.201</v>
      </c>
      <c r="M37" s="354">
        <f t="shared" si="12"/>
        <v>-0.07216316114312649</v>
      </c>
      <c r="N37" s="350">
        <v>1141.07</v>
      </c>
      <c r="O37" s="351">
        <v>331.2610000000001</v>
      </c>
      <c r="P37" s="352"/>
      <c r="Q37" s="351">
        <v>0</v>
      </c>
      <c r="R37" s="352">
        <f t="shared" si="13"/>
        <v>1472.3310000000001</v>
      </c>
      <c r="S37" s="353">
        <f t="shared" si="14"/>
        <v>0.003315084436537772</v>
      </c>
      <c r="T37" s="364">
        <v>913.8529999999998</v>
      </c>
      <c r="U37" s="351">
        <v>350.6460000000001</v>
      </c>
      <c r="V37" s="352">
        <v>0.224</v>
      </c>
      <c r="W37" s="351">
        <v>32.337999999999994</v>
      </c>
      <c r="X37" s="352">
        <f>SUM(T37:W37)</f>
        <v>1297.0609999999997</v>
      </c>
      <c r="Y37" s="355">
        <f t="shared" si="15"/>
        <v>0.1351285714395858</v>
      </c>
    </row>
    <row r="38" spans="1:25" s="137" customFormat="1" ht="19.5" customHeight="1">
      <c r="A38" s="349" t="s">
        <v>378</v>
      </c>
      <c r="B38" s="350">
        <v>57.618</v>
      </c>
      <c r="C38" s="351">
        <v>56.782000000000004</v>
      </c>
      <c r="D38" s="352">
        <v>0</v>
      </c>
      <c r="E38" s="351">
        <v>0</v>
      </c>
      <c r="F38" s="352">
        <f t="shared" si="9"/>
        <v>114.4</v>
      </c>
      <c r="G38" s="353">
        <f t="shared" si="10"/>
        <v>0.002265572418953058</v>
      </c>
      <c r="H38" s="350">
        <v>56.116</v>
      </c>
      <c r="I38" s="351">
        <v>27.756</v>
      </c>
      <c r="J38" s="352"/>
      <c r="K38" s="351"/>
      <c r="L38" s="352">
        <f t="shared" si="11"/>
        <v>83.872</v>
      </c>
      <c r="M38" s="354">
        <f t="shared" si="12"/>
        <v>0.36398321251430765</v>
      </c>
      <c r="N38" s="350">
        <v>618.7230000000001</v>
      </c>
      <c r="O38" s="351">
        <v>273.771</v>
      </c>
      <c r="P38" s="352">
        <v>0</v>
      </c>
      <c r="Q38" s="351">
        <v>0</v>
      </c>
      <c r="R38" s="352">
        <f t="shared" si="13"/>
        <v>892.4940000000001</v>
      </c>
      <c r="S38" s="353">
        <f t="shared" si="14"/>
        <v>0.0020095297654558267</v>
      </c>
      <c r="T38" s="364">
        <v>502.65</v>
      </c>
      <c r="U38" s="351">
        <v>251.901</v>
      </c>
      <c r="V38" s="352">
        <v>0.3</v>
      </c>
      <c r="W38" s="351">
        <v>0.3</v>
      </c>
      <c r="X38" s="352">
        <f>SUM(T38:W38)</f>
        <v>755.1509999999998</v>
      </c>
      <c r="Y38" s="355">
        <f t="shared" si="15"/>
        <v>0.18187488330148582</v>
      </c>
    </row>
    <row r="39" spans="1:25" s="137" customFormat="1" ht="19.5" customHeight="1">
      <c r="A39" s="349" t="s">
        <v>377</v>
      </c>
      <c r="B39" s="350">
        <v>42.033</v>
      </c>
      <c r="C39" s="351">
        <v>2.639</v>
      </c>
      <c r="D39" s="352">
        <v>0</v>
      </c>
      <c r="E39" s="351">
        <v>0</v>
      </c>
      <c r="F39" s="352">
        <f t="shared" si="9"/>
        <v>44.672000000000004</v>
      </c>
      <c r="G39" s="353">
        <f t="shared" si="10"/>
        <v>0.0008846822648555158</v>
      </c>
      <c r="H39" s="350">
        <v>43.964999999999996</v>
      </c>
      <c r="I39" s="351">
        <v>2.583</v>
      </c>
      <c r="J39" s="352"/>
      <c r="K39" s="351"/>
      <c r="L39" s="352">
        <f t="shared" si="11"/>
        <v>46.547999999999995</v>
      </c>
      <c r="M39" s="354">
        <f t="shared" si="12"/>
        <v>-0.040302483457935745</v>
      </c>
      <c r="N39" s="350">
        <v>487.52599999999995</v>
      </c>
      <c r="O39" s="351">
        <v>35.870000000000005</v>
      </c>
      <c r="P39" s="352">
        <v>13</v>
      </c>
      <c r="Q39" s="351">
        <v>4.35</v>
      </c>
      <c r="R39" s="352">
        <f t="shared" si="13"/>
        <v>540.746</v>
      </c>
      <c r="S39" s="353">
        <f t="shared" si="14"/>
        <v>0.0012175378014319157</v>
      </c>
      <c r="T39" s="364">
        <v>432.101</v>
      </c>
      <c r="U39" s="351">
        <v>45.817</v>
      </c>
      <c r="V39" s="352">
        <v>0.25</v>
      </c>
      <c r="W39" s="351">
        <v>0.4</v>
      </c>
      <c r="X39" s="352">
        <f>SUM(T39:W39)</f>
        <v>478.568</v>
      </c>
      <c r="Y39" s="355">
        <f t="shared" si="15"/>
        <v>0.1299251099112353</v>
      </c>
    </row>
    <row r="40" spans="1:25" s="137" customFormat="1" ht="19.5" customHeight="1" thickBot="1">
      <c r="A40" s="349" t="s">
        <v>51</v>
      </c>
      <c r="B40" s="350">
        <v>3.9650000000000003</v>
      </c>
      <c r="C40" s="351">
        <v>0</v>
      </c>
      <c r="D40" s="352">
        <v>0.616</v>
      </c>
      <c r="E40" s="351">
        <v>9.873</v>
      </c>
      <c r="F40" s="352">
        <f t="shared" si="9"/>
        <v>14.454</v>
      </c>
      <c r="G40" s="353">
        <f t="shared" si="10"/>
        <v>0.00028624636139464596</v>
      </c>
      <c r="H40" s="350">
        <v>4.199</v>
      </c>
      <c r="I40" s="351">
        <v>0</v>
      </c>
      <c r="J40" s="352">
        <v>0.04</v>
      </c>
      <c r="K40" s="351">
        <v>0.13</v>
      </c>
      <c r="L40" s="352">
        <f t="shared" si="11"/>
        <v>4.369</v>
      </c>
      <c r="M40" s="354">
        <f t="shared" si="12"/>
        <v>2.3083085374227514</v>
      </c>
      <c r="N40" s="350">
        <v>156.229</v>
      </c>
      <c r="O40" s="351">
        <v>16.026</v>
      </c>
      <c r="P40" s="352">
        <v>1.026</v>
      </c>
      <c r="Q40" s="351">
        <v>91.507</v>
      </c>
      <c r="R40" s="352">
        <f t="shared" si="13"/>
        <v>264.788</v>
      </c>
      <c r="S40" s="353">
        <f t="shared" si="14"/>
        <v>0.0005961937755721801</v>
      </c>
      <c r="T40" s="364">
        <v>86.48700000000001</v>
      </c>
      <c r="U40" s="351">
        <v>35.633</v>
      </c>
      <c r="V40" s="352">
        <v>1.764</v>
      </c>
      <c r="W40" s="351">
        <v>62.553</v>
      </c>
      <c r="X40" s="352">
        <f t="shared" si="6"/>
        <v>186.437</v>
      </c>
      <c r="Y40" s="355">
        <f t="shared" si="15"/>
        <v>0.42025456320365584</v>
      </c>
    </row>
    <row r="41" spans="1:25" s="174" customFormat="1" ht="19.5" customHeight="1">
      <c r="A41" s="183" t="s">
        <v>52</v>
      </c>
      <c r="B41" s="180">
        <f>SUM(B42:B44)</f>
        <v>83.544</v>
      </c>
      <c r="C41" s="179">
        <f>SUM(C42:C44)</f>
        <v>44.321</v>
      </c>
      <c r="D41" s="178">
        <f>SUM(D42:D44)</f>
        <v>58.594</v>
      </c>
      <c r="E41" s="179">
        <f>SUM(E42:E44)</f>
        <v>39.687000000000005</v>
      </c>
      <c r="F41" s="178">
        <f t="shared" si="0"/>
        <v>226.14600000000002</v>
      </c>
      <c r="G41" s="181">
        <f t="shared" si="1"/>
        <v>0.004478585142102782</v>
      </c>
      <c r="H41" s="180">
        <f>SUM(H42:H44)</f>
        <v>340.979</v>
      </c>
      <c r="I41" s="179">
        <f>SUM(I42:I44)</f>
        <v>73.519</v>
      </c>
      <c r="J41" s="178">
        <f>SUM(J42:J44)</f>
        <v>0.05</v>
      </c>
      <c r="K41" s="179">
        <f>SUM(K42:K44)</f>
        <v>0</v>
      </c>
      <c r="L41" s="178">
        <f t="shared" si="2"/>
        <v>414.548</v>
      </c>
      <c r="M41" s="182">
        <f t="shared" si="8"/>
        <v>-0.4544757181315553</v>
      </c>
      <c r="N41" s="180">
        <f>SUM(N42:N44)</f>
        <v>1033.116</v>
      </c>
      <c r="O41" s="179">
        <f>SUM(O42:O44)</f>
        <v>251.14799999999997</v>
      </c>
      <c r="P41" s="178">
        <f>SUM(P42:P44)</f>
        <v>445.735</v>
      </c>
      <c r="Q41" s="179">
        <f>SUM(Q42:Q44)</f>
        <v>188.662</v>
      </c>
      <c r="R41" s="178">
        <f t="shared" si="4"/>
        <v>1918.6609999999998</v>
      </c>
      <c r="S41" s="181">
        <f t="shared" si="5"/>
        <v>0.004320036201161286</v>
      </c>
      <c r="T41" s="180">
        <f>SUM(T42:T44)</f>
        <v>2601.519</v>
      </c>
      <c r="U41" s="179">
        <f>SUM(U42:U44)</f>
        <v>569.614</v>
      </c>
      <c r="V41" s="178">
        <f>SUM(V42:V44)</f>
        <v>88.472</v>
      </c>
      <c r="W41" s="179">
        <f>SUM(W42:W44)</f>
        <v>138.134</v>
      </c>
      <c r="X41" s="178">
        <f t="shared" si="6"/>
        <v>3397.739</v>
      </c>
      <c r="Y41" s="175">
        <f t="shared" si="7"/>
        <v>-0.43531242393838965</v>
      </c>
    </row>
    <row r="42" spans="1:25" ht="19.5" customHeight="1">
      <c r="A42" s="342" t="s">
        <v>383</v>
      </c>
      <c r="B42" s="343">
        <v>74.723</v>
      </c>
      <c r="C42" s="344">
        <v>1.599</v>
      </c>
      <c r="D42" s="345">
        <v>29.858</v>
      </c>
      <c r="E42" s="344">
        <v>12.562000000000001</v>
      </c>
      <c r="F42" s="345">
        <f t="shared" si="0"/>
        <v>118.742</v>
      </c>
      <c r="G42" s="346">
        <f t="shared" si="1"/>
        <v>0.0023515611903087764</v>
      </c>
      <c r="H42" s="343">
        <v>317.78</v>
      </c>
      <c r="I42" s="344">
        <v>24.11</v>
      </c>
      <c r="J42" s="345">
        <v>0</v>
      </c>
      <c r="K42" s="344">
        <v>0</v>
      </c>
      <c r="L42" s="345">
        <f t="shared" si="2"/>
        <v>341.89</v>
      </c>
      <c r="M42" s="347">
        <f t="shared" si="8"/>
        <v>-0.6526894615227119</v>
      </c>
      <c r="N42" s="343">
        <v>791.75</v>
      </c>
      <c r="O42" s="344">
        <v>31.978</v>
      </c>
      <c r="P42" s="345">
        <v>46.949</v>
      </c>
      <c r="Q42" s="344">
        <v>12.653</v>
      </c>
      <c r="R42" s="345">
        <f t="shared" si="4"/>
        <v>883.3299999999999</v>
      </c>
      <c r="S42" s="346">
        <f t="shared" si="5"/>
        <v>0.001988896202910154</v>
      </c>
      <c r="T42" s="363">
        <v>2076.378</v>
      </c>
      <c r="U42" s="344">
        <v>120.24499999999998</v>
      </c>
      <c r="V42" s="345">
        <v>1.3499999999999999</v>
      </c>
      <c r="W42" s="344">
        <v>1.2000000000000002</v>
      </c>
      <c r="X42" s="345">
        <f t="shared" si="6"/>
        <v>2199.173</v>
      </c>
      <c r="Y42" s="348">
        <f t="shared" si="7"/>
        <v>-0.5983353742520483</v>
      </c>
    </row>
    <row r="43" spans="1:25" ht="19.5" customHeight="1">
      <c r="A43" s="349" t="s">
        <v>384</v>
      </c>
      <c r="B43" s="350">
        <v>8.821</v>
      </c>
      <c r="C43" s="351">
        <v>42.722</v>
      </c>
      <c r="D43" s="352">
        <v>28.386</v>
      </c>
      <c r="E43" s="351">
        <v>26.775000000000002</v>
      </c>
      <c r="F43" s="352">
        <f>SUM(B43:E43)</f>
        <v>106.70400000000001</v>
      </c>
      <c r="G43" s="353">
        <f>F43/$F$9</f>
        <v>0.0021131611834962157</v>
      </c>
      <c r="H43" s="350">
        <v>23.198999999999998</v>
      </c>
      <c r="I43" s="351">
        <v>49.409</v>
      </c>
      <c r="J43" s="352"/>
      <c r="K43" s="351"/>
      <c r="L43" s="352">
        <f>SUM(H43:K43)</f>
        <v>72.608</v>
      </c>
      <c r="M43" s="354">
        <f>IF(ISERROR(F43/L43-1),"         /0",(F43/L43-1))</f>
        <v>0.46959012780960774</v>
      </c>
      <c r="N43" s="350">
        <v>224.79</v>
      </c>
      <c r="O43" s="351">
        <v>219.16999999999996</v>
      </c>
      <c r="P43" s="352">
        <v>397.516</v>
      </c>
      <c r="Q43" s="351">
        <v>82.16799999999999</v>
      </c>
      <c r="R43" s="352">
        <f>SUM(N43:Q43)</f>
        <v>923.6439999999999</v>
      </c>
      <c r="S43" s="353">
        <f>R43/$R$9</f>
        <v>0.0020796667660339238</v>
      </c>
      <c r="T43" s="364">
        <v>281.626</v>
      </c>
      <c r="U43" s="351">
        <v>261.881</v>
      </c>
      <c r="V43" s="352">
        <v>1.7779999999999998</v>
      </c>
      <c r="W43" s="351">
        <v>1.0190000000000001</v>
      </c>
      <c r="X43" s="352">
        <f>SUM(T43:W43)</f>
        <v>546.304</v>
      </c>
      <c r="Y43" s="355">
        <f>IF(ISERROR(R43/X43-1),"         /0",IF(R43/X43&gt;5,"  *  ",(R43/X43-1)))</f>
        <v>0.6907143275538894</v>
      </c>
    </row>
    <row r="44" spans="1:25" ht="19.5" customHeight="1" thickBot="1">
      <c r="A44" s="349" t="s">
        <v>51</v>
      </c>
      <c r="B44" s="350">
        <v>0</v>
      </c>
      <c r="C44" s="351">
        <v>0</v>
      </c>
      <c r="D44" s="352">
        <v>0.35</v>
      </c>
      <c r="E44" s="351">
        <v>0.35</v>
      </c>
      <c r="F44" s="352">
        <f>SUM(B44:E44)</f>
        <v>0.7</v>
      </c>
      <c r="G44" s="353">
        <f>F44/$F$9</f>
        <v>1.3862768297789689E-05</v>
      </c>
      <c r="H44" s="350">
        <v>0</v>
      </c>
      <c r="I44" s="351">
        <v>0</v>
      </c>
      <c r="J44" s="352">
        <v>0.05</v>
      </c>
      <c r="K44" s="351"/>
      <c r="L44" s="352">
        <f>SUM(H44:K44)</f>
        <v>0.05</v>
      </c>
      <c r="M44" s="354">
        <f>IF(ISERROR(F44/L44-1),"         /0",(F44/L44-1))</f>
        <v>12.999999999999998</v>
      </c>
      <c r="N44" s="350">
        <v>16.576</v>
      </c>
      <c r="O44" s="351">
        <v>0</v>
      </c>
      <c r="P44" s="352">
        <v>1.27</v>
      </c>
      <c r="Q44" s="351">
        <v>93.84100000000001</v>
      </c>
      <c r="R44" s="352">
        <f>SUM(N44:Q44)</f>
        <v>111.68700000000001</v>
      </c>
      <c r="S44" s="353">
        <f>R44/$R$9</f>
        <v>0.000251473232217208</v>
      </c>
      <c r="T44" s="364">
        <v>243.51500000000001</v>
      </c>
      <c r="U44" s="351">
        <v>187.48800000000003</v>
      </c>
      <c r="V44" s="352">
        <v>85.344</v>
      </c>
      <c r="W44" s="351">
        <v>135.915</v>
      </c>
      <c r="X44" s="352">
        <f>SUM(T44:W44)</f>
        <v>652.262</v>
      </c>
      <c r="Y44" s="355">
        <f>IF(ISERROR(R44/X44-1),"         /0",IF(R44/X44&gt;5,"  *  ",(R44/X44-1)))</f>
        <v>-0.8287697275021386</v>
      </c>
    </row>
    <row r="45" spans="1:25" s="137" customFormat="1" ht="19.5" customHeight="1" thickBot="1">
      <c r="A45" s="545" t="s">
        <v>51</v>
      </c>
      <c r="B45" s="546">
        <v>20.664</v>
      </c>
      <c r="C45" s="547">
        <v>0.46099999999999997</v>
      </c>
      <c r="D45" s="548">
        <v>0</v>
      </c>
      <c r="E45" s="547">
        <v>0</v>
      </c>
      <c r="F45" s="548">
        <f t="shared" si="0"/>
        <v>21.125</v>
      </c>
      <c r="G45" s="549">
        <f t="shared" si="1"/>
        <v>0.0004183585432725817</v>
      </c>
      <c r="H45" s="546">
        <v>41.477999999999994</v>
      </c>
      <c r="I45" s="547">
        <v>0</v>
      </c>
      <c r="J45" s="548"/>
      <c r="K45" s="547"/>
      <c r="L45" s="548">
        <f t="shared" si="2"/>
        <v>41.477999999999994</v>
      </c>
      <c r="M45" s="550">
        <f t="shared" si="8"/>
        <v>-0.4906938618062586</v>
      </c>
      <c r="N45" s="546">
        <v>423.742</v>
      </c>
      <c r="O45" s="547">
        <v>7.951</v>
      </c>
      <c r="P45" s="548">
        <v>0.145</v>
      </c>
      <c r="Q45" s="547">
        <v>0.06</v>
      </c>
      <c r="R45" s="548">
        <f t="shared" si="4"/>
        <v>431.898</v>
      </c>
      <c r="S45" s="549">
        <f t="shared" si="5"/>
        <v>0.0009724568306799155</v>
      </c>
      <c r="T45" s="546">
        <v>765.9019999999999</v>
      </c>
      <c r="U45" s="547">
        <v>0.401</v>
      </c>
      <c r="V45" s="548">
        <v>0.52</v>
      </c>
      <c r="W45" s="547">
        <v>0.09</v>
      </c>
      <c r="X45" s="548">
        <f>SUM(T45:W45)</f>
        <v>766.9129999999999</v>
      </c>
      <c r="Y45" s="551">
        <f t="shared" si="7"/>
        <v>-0.43683572973727125</v>
      </c>
    </row>
    <row r="46" ht="6.75" customHeight="1">
      <c r="A46" s="105"/>
    </row>
    <row r="47" ht="14.25">
      <c r="A47" s="105" t="s">
        <v>50</v>
      </c>
    </row>
    <row r="48" ht="14.25">
      <c r="A48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6" dxfId="93" operator="lessThan" stopIfTrue="1">
      <formula>0</formula>
    </cfRule>
  </conditionalFormatting>
  <conditionalFormatting sqref="Y10:Y45 M10:M45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1">
      <selection activeCell="A16" sqref="A16"/>
    </sheetView>
  </sheetViews>
  <sheetFormatPr defaultColWidth="8.00390625" defaultRowHeight="15"/>
  <cols>
    <col min="1" max="1" width="28.42187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42187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9.0039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421875" style="112" bestFit="1" customWidth="1"/>
    <col min="17" max="17" width="9.140625" style="112" customWidth="1"/>
    <col min="18" max="19" width="9.8515625" style="112" bestFit="1" customWidth="1"/>
    <col min="20" max="20" width="10.421875" style="112" customWidth="1"/>
    <col min="21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34" t="s">
        <v>26</v>
      </c>
      <c r="Y1" s="635"/>
    </row>
    <row r="2" ht="5.25" customHeight="1" thickBot="1"/>
    <row r="3" spans="1:25" ht="24.75" customHeight="1" thickTop="1">
      <c r="A3" s="692" t="s">
        <v>68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/>
    </row>
    <row r="4" spans="1:25" ht="21" customHeight="1" thickBot="1">
      <c r="A4" s="703" t="s">
        <v>42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5"/>
    </row>
    <row r="5" spans="1:25" s="164" customFormat="1" ht="15.75" customHeight="1" thickBot="1" thickTop="1">
      <c r="A5" s="639" t="s">
        <v>63</v>
      </c>
      <c r="B5" s="709" t="s">
        <v>34</v>
      </c>
      <c r="C5" s="710"/>
      <c r="D5" s="710"/>
      <c r="E5" s="710"/>
      <c r="F5" s="710"/>
      <c r="G5" s="710"/>
      <c r="H5" s="710"/>
      <c r="I5" s="710"/>
      <c r="J5" s="711"/>
      <c r="K5" s="711"/>
      <c r="L5" s="711"/>
      <c r="M5" s="712"/>
      <c r="N5" s="709" t="s">
        <v>33</v>
      </c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3"/>
    </row>
    <row r="6" spans="1:25" s="130" customFormat="1" ht="26.25" customHeight="1" thickBot="1">
      <c r="A6" s="640"/>
      <c r="B6" s="714" t="s">
        <v>152</v>
      </c>
      <c r="C6" s="715"/>
      <c r="D6" s="715"/>
      <c r="E6" s="715"/>
      <c r="F6" s="715"/>
      <c r="G6" s="695" t="s">
        <v>32</v>
      </c>
      <c r="H6" s="714" t="s">
        <v>153</v>
      </c>
      <c r="I6" s="715"/>
      <c r="J6" s="715"/>
      <c r="K6" s="715"/>
      <c r="L6" s="715"/>
      <c r="M6" s="706" t="s">
        <v>31</v>
      </c>
      <c r="N6" s="714" t="s">
        <v>154</v>
      </c>
      <c r="O6" s="715"/>
      <c r="P6" s="715"/>
      <c r="Q6" s="715"/>
      <c r="R6" s="715"/>
      <c r="S6" s="695" t="s">
        <v>32</v>
      </c>
      <c r="T6" s="714" t="s">
        <v>155</v>
      </c>
      <c r="U6" s="715"/>
      <c r="V6" s="715"/>
      <c r="W6" s="715"/>
      <c r="X6" s="715"/>
      <c r="Y6" s="700" t="s">
        <v>31</v>
      </c>
    </row>
    <row r="7" spans="1:25" s="125" customFormat="1" ht="26.25" customHeight="1">
      <c r="A7" s="641"/>
      <c r="B7" s="633" t="s">
        <v>20</v>
      </c>
      <c r="C7" s="629"/>
      <c r="D7" s="628" t="s">
        <v>19</v>
      </c>
      <c r="E7" s="629"/>
      <c r="F7" s="720" t="s">
        <v>15</v>
      </c>
      <c r="G7" s="696"/>
      <c r="H7" s="633" t="s">
        <v>20</v>
      </c>
      <c r="I7" s="629"/>
      <c r="J7" s="628" t="s">
        <v>19</v>
      </c>
      <c r="K7" s="629"/>
      <c r="L7" s="720" t="s">
        <v>15</v>
      </c>
      <c r="M7" s="707"/>
      <c r="N7" s="633" t="s">
        <v>20</v>
      </c>
      <c r="O7" s="629"/>
      <c r="P7" s="628" t="s">
        <v>19</v>
      </c>
      <c r="Q7" s="629"/>
      <c r="R7" s="720" t="s">
        <v>15</v>
      </c>
      <c r="S7" s="696"/>
      <c r="T7" s="633" t="s">
        <v>20</v>
      </c>
      <c r="U7" s="629"/>
      <c r="V7" s="628" t="s">
        <v>19</v>
      </c>
      <c r="W7" s="629"/>
      <c r="X7" s="720" t="s">
        <v>15</v>
      </c>
      <c r="Y7" s="701"/>
    </row>
    <row r="8" spans="1:25" s="160" customFormat="1" ht="27" thickBot="1">
      <c r="A8" s="642"/>
      <c r="B8" s="163" t="s">
        <v>29</v>
      </c>
      <c r="C8" s="161" t="s">
        <v>28</v>
      </c>
      <c r="D8" s="162" t="s">
        <v>29</v>
      </c>
      <c r="E8" s="161" t="s">
        <v>28</v>
      </c>
      <c r="F8" s="691"/>
      <c r="G8" s="697"/>
      <c r="H8" s="163" t="s">
        <v>29</v>
      </c>
      <c r="I8" s="161" t="s">
        <v>28</v>
      </c>
      <c r="J8" s="162" t="s">
        <v>29</v>
      </c>
      <c r="K8" s="161" t="s">
        <v>28</v>
      </c>
      <c r="L8" s="691"/>
      <c r="M8" s="708"/>
      <c r="N8" s="163" t="s">
        <v>29</v>
      </c>
      <c r="O8" s="161" t="s">
        <v>28</v>
      </c>
      <c r="P8" s="162" t="s">
        <v>29</v>
      </c>
      <c r="Q8" s="161" t="s">
        <v>28</v>
      </c>
      <c r="R8" s="691"/>
      <c r="S8" s="697"/>
      <c r="T8" s="163" t="s">
        <v>29</v>
      </c>
      <c r="U8" s="161" t="s">
        <v>28</v>
      </c>
      <c r="V8" s="162" t="s">
        <v>29</v>
      </c>
      <c r="W8" s="161" t="s">
        <v>28</v>
      </c>
      <c r="X8" s="691"/>
      <c r="Y8" s="702"/>
    </row>
    <row r="9" spans="1:25" s="114" customFormat="1" ht="18" customHeight="1" thickBot="1" thickTop="1">
      <c r="A9" s="213" t="s">
        <v>22</v>
      </c>
      <c r="B9" s="212">
        <f>B10+B30+B45+B55+B74+B78</f>
        <v>26140.64300000001</v>
      </c>
      <c r="C9" s="211">
        <f>C10+C30+C45+C55+C74+C78</f>
        <v>14655.276</v>
      </c>
      <c r="D9" s="209">
        <f>D10+D30+D45+D55+D74+D78</f>
        <v>6716.267000000001</v>
      </c>
      <c r="E9" s="210">
        <f>E10+E30+E45+E55+E74+E78</f>
        <v>2982.7790000000005</v>
      </c>
      <c r="F9" s="209">
        <f aca="true" t="shared" si="0" ref="F9:F18">SUM(B9:E9)</f>
        <v>50494.96500000001</v>
      </c>
      <c r="G9" s="221">
        <f aca="true" t="shared" si="1" ref="G9:G18">F9/$F$9</f>
        <v>1</v>
      </c>
      <c r="H9" s="212">
        <f>H10+H30+H45+H55+H74+H78</f>
        <v>25300.704999999998</v>
      </c>
      <c r="I9" s="211">
        <f>I10+I30+I45+I55+I74+I78</f>
        <v>14667.309</v>
      </c>
      <c r="J9" s="209">
        <f>J10+J30+J45+J55+J74+J78</f>
        <v>6098.961</v>
      </c>
      <c r="K9" s="210">
        <f>K10+K30+K45+K55+K74+K78</f>
        <v>2391.16</v>
      </c>
      <c r="L9" s="209">
        <f aca="true" t="shared" si="2" ref="L9:L18">SUM(H9:K9)</f>
        <v>48458.134999999995</v>
      </c>
      <c r="M9" s="266">
        <f aca="true" t="shared" si="3" ref="M9:M53">IF(ISERROR(F9/L9-1),"         /0",(F9/L9-1))</f>
        <v>0.04203277736545208</v>
      </c>
      <c r="N9" s="269">
        <f>N10+N30+N45+N55+N74+N78</f>
        <v>235420.94600000003</v>
      </c>
      <c r="O9" s="211">
        <f>O10+O30+O45+O55+O74+O78</f>
        <v>124886.26000000001</v>
      </c>
      <c r="P9" s="209">
        <f>P10+P30+P45+P55+P74+P78</f>
        <v>61290.75996999999</v>
      </c>
      <c r="Q9" s="210">
        <f>Q10+Q30+Q45+Q55+Q74+Q78</f>
        <v>22532.802999999996</v>
      </c>
      <c r="R9" s="209">
        <f aca="true" t="shared" si="4" ref="R9:R18">SUM(N9:Q9)</f>
        <v>444130.76897000003</v>
      </c>
      <c r="S9" s="282">
        <f aca="true" t="shared" si="5" ref="S9:S18">R9/$R$9</f>
        <v>1</v>
      </c>
      <c r="T9" s="212">
        <f>T10+T30+T45+T55+T74+T78</f>
        <v>246336.27499999997</v>
      </c>
      <c r="U9" s="211">
        <f>U10+U30+U45+U55+U74+U78</f>
        <v>138293.35100000002</v>
      </c>
      <c r="V9" s="209">
        <f>V10+V30+V45+V55+V74+V78</f>
        <v>38203.854</v>
      </c>
      <c r="W9" s="210">
        <f>W10+W30+W45+W55+W74+W78</f>
        <v>14145.509999999998</v>
      </c>
      <c r="X9" s="209">
        <f aca="true" t="shared" si="6" ref="X9:X18">SUM(T9:W9)</f>
        <v>436978.99</v>
      </c>
      <c r="Y9" s="208">
        <f>IF(ISERROR(R9/X9-1),"         /0",(R9/X9-1))</f>
        <v>0.016366413794860035</v>
      </c>
    </row>
    <row r="10" spans="1:25" s="145" customFormat="1" ht="19.5" customHeight="1">
      <c r="A10" s="152" t="s">
        <v>56</v>
      </c>
      <c r="B10" s="149">
        <f>SUM(B11:B29)</f>
        <v>17679.816000000006</v>
      </c>
      <c r="C10" s="148">
        <f>SUM(C11:C29)</f>
        <v>5918.683000000001</v>
      </c>
      <c r="D10" s="147">
        <f>SUM(D11:D29)</f>
        <v>6182.5740000000005</v>
      </c>
      <c r="E10" s="194">
        <f>SUM(E11:E29)</f>
        <v>2270.3750000000005</v>
      </c>
      <c r="F10" s="147">
        <f t="shared" si="0"/>
        <v>32051.448000000008</v>
      </c>
      <c r="G10" s="150">
        <f t="shared" si="1"/>
        <v>0.6347454246180783</v>
      </c>
      <c r="H10" s="149">
        <f>SUM(H11:H29)</f>
        <v>15868.761</v>
      </c>
      <c r="I10" s="148">
        <f>SUM(I11:I29)</f>
        <v>6044.118</v>
      </c>
      <c r="J10" s="147">
        <f>SUM(J11:J29)</f>
        <v>5925.711</v>
      </c>
      <c r="K10" s="194">
        <f>SUM(K11:K29)</f>
        <v>1534.602</v>
      </c>
      <c r="L10" s="147">
        <f t="shared" si="2"/>
        <v>29373.192</v>
      </c>
      <c r="M10" s="267">
        <f t="shared" si="3"/>
        <v>0.09118028438992964</v>
      </c>
      <c r="N10" s="270">
        <f>SUM(N11:N29)</f>
        <v>161804.157</v>
      </c>
      <c r="O10" s="148">
        <f>SUM(O11:O29)</f>
        <v>53115.354999999996</v>
      </c>
      <c r="P10" s="147">
        <f>SUM(P11:P29)</f>
        <v>55498.864969999995</v>
      </c>
      <c r="Q10" s="194">
        <f>SUM(Q11:Q29)</f>
        <v>18327.093999999997</v>
      </c>
      <c r="R10" s="147">
        <f t="shared" si="4"/>
        <v>288745.47096999997</v>
      </c>
      <c r="S10" s="283">
        <f t="shared" si="5"/>
        <v>0.6501361561587822</v>
      </c>
      <c r="T10" s="149">
        <f>SUM(T11:T29)</f>
        <v>162471.37299999993</v>
      </c>
      <c r="U10" s="148">
        <f>SUM(U11:U29)</f>
        <v>63099.84200000001</v>
      </c>
      <c r="V10" s="147">
        <f>SUM(V11:V29)</f>
        <v>35673.231</v>
      </c>
      <c r="W10" s="194">
        <f>SUM(W11:W29)</f>
        <v>9484.818999999998</v>
      </c>
      <c r="X10" s="147">
        <f t="shared" si="6"/>
        <v>270729.26499999996</v>
      </c>
      <c r="Y10" s="146">
        <f aca="true" t="shared" si="7" ref="Y10:Y18">IF(ISERROR(R10/X10-1),"         /0",IF(R10/X10&gt;5,"  *  ",(R10/X10-1)))</f>
        <v>0.06654694670707295</v>
      </c>
    </row>
    <row r="11" spans="1:25" ht="19.5" customHeight="1">
      <c r="A11" s="342" t="s">
        <v>172</v>
      </c>
      <c r="B11" s="343">
        <v>7347.895</v>
      </c>
      <c r="C11" s="344">
        <v>2272.304</v>
      </c>
      <c r="D11" s="345">
        <v>0</v>
      </c>
      <c r="E11" s="366">
        <v>0</v>
      </c>
      <c r="F11" s="345">
        <f t="shared" si="0"/>
        <v>9620.199</v>
      </c>
      <c r="G11" s="346">
        <f t="shared" si="1"/>
        <v>0.1905179853080401</v>
      </c>
      <c r="H11" s="343">
        <v>7149.96</v>
      </c>
      <c r="I11" s="344">
        <v>2971.2110000000002</v>
      </c>
      <c r="J11" s="345"/>
      <c r="K11" s="366"/>
      <c r="L11" s="345">
        <f t="shared" si="2"/>
        <v>10121.171</v>
      </c>
      <c r="M11" s="375">
        <f t="shared" si="3"/>
        <v>-0.04949743463478684</v>
      </c>
      <c r="N11" s="376">
        <v>64906.404999999984</v>
      </c>
      <c r="O11" s="344">
        <v>22095.898999999998</v>
      </c>
      <c r="P11" s="345">
        <v>2464.0099999999998</v>
      </c>
      <c r="Q11" s="366">
        <v>672.561</v>
      </c>
      <c r="R11" s="345">
        <f t="shared" si="4"/>
        <v>90138.87499999997</v>
      </c>
      <c r="S11" s="377">
        <f t="shared" si="5"/>
        <v>0.20295570876353455</v>
      </c>
      <c r="T11" s="343">
        <v>66512.42899999999</v>
      </c>
      <c r="U11" s="344">
        <v>30003.911000000004</v>
      </c>
      <c r="V11" s="345"/>
      <c r="W11" s="366"/>
      <c r="X11" s="345">
        <f t="shared" si="6"/>
        <v>96516.34</v>
      </c>
      <c r="Y11" s="348">
        <f t="shared" si="7"/>
        <v>-0.06607653170437278</v>
      </c>
    </row>
    <row r="12" spans="1:25" ht="19.5" customHeight="1">
      <c r="A12" s="349" t="s">
        <v>207</v>
      </c>
      <c r="B12" s="350">
        <v>2080.738</v>
      </c>
      <c r="C12" s="351">
        <v>1043.625</v>
      </c>
      <c r="D12" s="352">
        <v>906.514</v>
      </c>
      <c r="E12" s="369">
        <v>22.423</v>
      </c>
      <c r="F12" s="352">
        <f t="shared" si="0"/>
        <v>4053.2999999999997</v>
      </c>
      <c r="G12" s="353">
        <f t="shared" si="1"/>
        <v>0.08027136963061562</v>
      </c>
      <c r="H12" s="350">
        <v>2333.055</v>
      </c>
      <c r="I12" s="351">
        <v>918.0160000000001</v>
      </c>
      <c r="J12" s="352">
        <v>849.089</v>
      </c>
      <c r="K12" s="369">
        <v>595.556</v>
      </c>
      <c r="L12" s="352">
        <f t="shared" si="2"/>
        <v>4695.716</v>
      </c>
      <c r="M12" s="378">
        <f t="shared" si="3"/>
        <v>-0.13680895522642356</v>
      </c>
      <c r="N12" s="379">
        <v>19625.442000000003</v>
      </c>
      <c r="O12" s="351">
        <v>7296.184</v>
      </c>
      <c r="P12" s="352">
        <v>11045.571</v>
      </c>
      <c r="Q12" s="369">
        <v>2603.122</v>
      </c>
      <c r="R12" s="352">
        <f t="shared" si="4"/>
        <v>40570.319</v>
      </c>
      <c r="S12" s="380">
        <f t="shared" si="5"/>
        <v>0.09134768819122377</v>
      </c>
      <c r="T12" s="350">
        <v>19558.55</v>
      </c>
      <c r="U12" s="351">
        <v>8962.899000000001</v>
      </c>
      <c r="V12" s="352">
        <v>8207.459</v>
      </c>
      <c r="W12" s="369">
        <v>3577.623</v>
      </c>
      <c r="X12" s="352">
        <f t="shared" si="6"/>
        <v>40306.531</v>
      </c>
      <c r="Y12" s="355">
        <f t="shared" si="7"/>
        <v>0.006544547334028872</v>
      </c>
    </row>
    <row r="13" spans="1:25" ht="19.5" customHeight="1">
      <c r="A13" s="349" t="s">
        <v>208</v>
      </c>
      <c r="B13" s="350">
        <v>2693.501</v>
      </c>
      <c r="C13" s="351">
        <v>1100.036</v>
      </c>
      <c r="D13" s="352">
        <v>0</v>
      </c>
      <c r="E13" s="369">
        <v>0</v>
      </c>
      <c r="F13" s="352">
        <f t="shared" si="0"/>
        <v>3793.5370000000003</v>
      </c>
      <c r="G13" s="353">
        <f t="shared" si="1"/>
        <v>0.07512703494298886</v>
      </c>
      <c r="H13" s="350">
        <v>871.154</v>
      </c>
      <c r="I13" s="351">
        <v>482.676</v>
      </c>
      <c r="J13" s="352"/>
      <c r="K13" s="369"/>
      <c r="L13" s="352">
        <f t="shared" si="2"/>
        <v>1353.83</v>
      </c>
      <c r="M13" s="378">
        <f t="shared" si="3"/>
        <v>1.8020778088829474</v>
      </c>
      <c r="N13" s="379">
        <v>25137.38</v>
      </c>
      <c r="O13" s="351">
        <v>8701.707999999999</v>
      </c>
      <c r="P13" s="352"/>
      <c r="Q13" s="369"/>
      <c r="R13" s="352">
        <f t="shared" si="4"/>
        <v>33839.088</v>
      </c>
      <c r="S13" s="380">
        <f t="shared" si="5"/>
        <v>0.07619172181760223</v>
      </c>
      <c r="T13" s="350">
        <v>21871.201</v>
      </c>
      <c r="U13" s="351">
        <v>9806.761</v>
      </c>
      <c r="V13" s="352"/>
      <c r="W13" s="369"/>
      <c r="X13" s="352">
        <f t="shared" si="6"/>
        <v>31677.962</v>
      </c>
      <c r="Y13" s="355">
        <f t="shared" si="7"/>
        <v>0.06822174987140905</v>
      </c>
    </row>
    <row r="14" spans="1:25" ht="19.5" customHeight="1">
      <c r="A14" s="349" t="s">
        <v>209</v>
      </c>
      <c r="B14" s="350">
        <v>0</v>
      </c>
      <c r="C14" s="351">
        <v>0</v>
      </c>
      <c r="D14" s="352">
        <v>1912.732</v>
      </c>
      <c r="E14" s="369">
        <v>1164.689</v>
      </c>
      <c r="F14" s="352">
        <f t="shared" si="0"/>
        <v>3077.4210000000003</v>
      </c>
      <c r="G14" s="353">
        <f t="shared" si="1"/>
        <v>0.06094510611107463</v>
      </c>
      <c r="H14" s="350"/>
      <c r="I14" s="351"/>
      <c r="J14" s="352"/>
      <c r="K14" s="369"/>
      <c r="L14" s="352">
        <f t="shared" si="2"/>
        <v>0</v>
      </c>
      <c r="M14" s="378" t="str">
        <f t="shared" si="3"/>
        <v>         /0</v>
      </c>
      <c r="N14" s="379"/>
      <c r="O14" s="351"/>
      <c r="P14" s="352">
        <v>3488.5699999999997</v>
      </c>
      <c r="Q14" s="369">
        <v>2206.355</v>
      </c>
      <c r="R14" s="352">
        <f t="shared" si="4"/>
        <v>5694.924999999999</v>
      </c>
      <c r="S14" s="380">
        <f t="shared" si="5"/>
        <v>0.012822631075994372</v>
      </c>
      <c r="T14" s="350"/>
      <c r="U14" s="351"/>
      <c r="V14" s="352"/>
      <c r="W14" s="369"/>
      <c r="X14" s="352">
        <f t="shared" si="6"/>
        <v>0</v>
      </c>
      <c r="Y14" s="355" t="str">
        <f t="shared" si="7"/>
        <v>         /0</v>
      </c>
    </row>
    <row r="15" spans="1:25" ht="19.5" customHeight="1">
      <c r="A15" s="349" t="s">
        <v>211</v>
      </c>
      <c r="B15" s="350">
        <v>0</v>
      </c>
      <c r="C15" s="351">
        <v>0</v>
      </c>
      <c r="D15" s="352">
        <v>1656.125</v>
      </c>
      <c r="E15" s="369">
        <v>569.996</v>
      </c>
      <c r="F15" s="352">
        <f t="shared" si="0"/>
        <v>2226.121</v>
      </c>
      <c r="G15" s="353">
        <f t="shared" si="1"/>
        <v>0.04408599946549126</v>
      </c>
      <c r="H15" s="350"/>
      <c r="I15" s="351"/>
      <c r="J15" s="352">
        <v>4062.16</v>
      </c>
      <c r="K15" s="369">
        <v>890.501</v>
      </c>
      <c r="L15" s="352">
        <f t="shared" si="2"/>
        <v>4952.661</v>
      </c>
      <c r="M15" s="378">
        <f t="shared" si="3"/>
        <v>-0.550520215294364</v>
      </c>
      <c r="N15" s="379"/>
      <c r="O15" s="351"/>
      <c r="P15" s="352">
        <v>22320.931</v>
      </c>
      <c r="Q15" s="369">
        <v>7305.59</v>
      </c>
      <c r="R15" s="352">
        <f t="shared" si="4"/>
        <v>29626.521</v>
      </c>
      <c r="S15" s="380">
        <f t="shared" si="5"/>
        <v>0.06670675186208772</v>
      </c>
      <c r="T15" s="350"/>
      <c r="U15" s="351"/>
      <c r="V15" s="352">
        <v>20336.247</v>
      </c>
      <c r="W15" s="369">
        <v>5685.227999999999</v>
      </c>
      <c r="X15" s="352">
        <f t="shared" si="6"/>
        <v>26021.475</v>
      </c>
      <c r="Y15" s="355">
        <f t="shared" si="7"/>
        <v>0.13854118569373952</v>
      </c>
    </row>
    <row r="16" spans="1:25" ht="19.5" customHeight="1">
      <c r="A16" s="349" t="s">
        <v>210</v>
      </c>
      <c r="B16" s="350">
        <v>1806.659</v>
      </c>
      <c r="C16" s="351">
        <v>249.37</v>
      </c>
      <c r="D16" s="352">
        <v>0</v>
      </c>
      <c r="E16" s="369">
        <v>0</v>
      </c>
      <c r="F16" s="352">
        <f t="shared" si="0"/>
        <v>2056.029</v>
      </c>
      <c r="G16" s="353">
        <f t="shared" si="1"/>
        <v>0.04071750520076605</v>
      </c>
      <c r="H16" s="350">
        <v>1860.8819999999998</v>
      </c>
      <c r="I16" s="351">
        <v>464.4</v>
      </c>
      <c r="J16" s="352"/>
      <c r="K16" s="369"/>
      <c r="L16" s="352">
        <f t="shared" si="2"/>
        <v>2325.2819999999997</v>
      </c>
      <c r="M16" s="378">
        <f>IF(ISERROR(F16/L16-1),"         /0",(F16/L16-1))</f>
        <v>-0.11579369728058775</v>
      </c>
      <c r="N16" s="379">
        <v>19894.012000000002</v>
      </c>
      <c r="O16" s="351">
        <v>1990.9839999999995</v>
      </c>
      <c r="P16" s="352"/>
      <c r="Q16" s="369"/>
      <c r="R16" s="352">
        <f t="shared" si="4"/>
        <v>21884.996000000003</v>
      </c>
      <c r="S16" s="380">
        <f t="shared" si="5"/>
        <v>0.04927601852660265</v>
      </c>
      <c r="T16" s="350">
        <v>29195.713999999993</v>
      </c>
      <c r="U16" s="351">
        <v>4044.457</v>
      </c>
      <c r="V16" s="352"/>
      <c r="W16" s="369"/>
      <c r="X16" s="352">
        <f t="shared" si="6"/>
        <v>33240.170999999995</v>
      </c>
      <c r="Y16" s="355">
        <f t="shared" si="7"/>
        <v>-0.3416100055562288</v>
      </c>
    </row>
    <row r="17" spans="1:25" ht="19.5" customHeight="1">
      <c r="A17" s="349" t="s">
        <v>156</v>
      </c>
      <c r="B17" s="350">
        <v>859.3400000000001</v>
      </c>
      <c r="C17" s="351">
        <v>451.29599999999994</v>
      </c>
      <c r="D17" s="352">
        <v>0</v>
      </c>
      <c r="E17" s="369">
        <v>0</v>
      </c>
      <c r="F17" s="352">
        <f t="shared" si="0"/>
        <v>1310.636</v>
      </c>
      <c r="G17" s="353">
        <f t="shared" si="1"/>
        <v>0.02595577598677412</v>
      </c>
      <c r="H17" s="350">
        <v>809.0809999999999</v>
      </c>
      <c r="I17" s="351">
        <v>394.354</v>
      </c>
      <c r="J17" s="352"/>
      <c r="K17" s="369">
        <v>0</v>
      </c>
      <c r="L17" s="352">
        <f t="shared" si="2"/>
        <v>1203.435</v>
      </c>
      <c r="M17" s="378">
        <f>IF(ISERROR(F17/L17-1),"         /0",(F17/L17-1))</f>
        <v>0.08907917752101269</v>
      </c>
      <c r="N17" s="379">
        <v>7506.974000000002</v>
      </c>
      <c r="O17" s="351">
        <v>3913.5879999999997</v>
      </c>
      <c r="P17" s="352">
        <v>0</v>
      </c>
      <c r="Q17" s="369">
        <v>0</v>
      </c>
      <c r="R17" s="352">
        <f t="shared" si="4"/>
        <v>11420.562000000002</v>
      </c>
      <c r="S17" s="380">
        <f t="shared" si="5"/>
        <v>0.025714412956539458</v>
      </c>
      <c r="T17" s="350">
        <v>5626.039999999999</v>
      </c>
      <c r="U17" s="351">
        <v>3289.516000000002</v>
      </c>
      <c r="V17" s="352">
        <v>0</v>
      </c>
      <c r="W17" s="369">
        <v>0</v>
      </c>
      <c r="X17" s="352">
        <f t="shared" si="6"/>
        <v>8915.556</v>
      </c>
      <c r="Y17" s="355">
        <f>IF(ISERROR(R17/X17-1),"         /0",IF(R17/X17&gt;5,"  *  ",(R17/X17-1)))</f>
        <v>0.28097025020088506</v>
      </c>
    </row>
    <row r="18" spans="1:25" ht="19.5" customHeight="1">
      <c r="A18" s="349" t="s">
        <v>215</v>
      </c>
      <c r="B18" s="350">
        <v>0</v>
      </c>
      <c r="C18" s="351">
        <v>0</v>
      </c>
      <c r="D18" s="352">
        <v>726.712</v>
      </c>
      <c r="E18" s="369">
        <v>313.282</v>
      </c>
      <c r="F18" s="352">
        <f t="shared" si="0"/>
        <v>1039.994</v>
      </c>
      <c r="G18" s="353">
        <f t="shared" si="1"/>
        <v>0.020595994075844982</v>
      </c>
      <c r="H18" s="350"/>
      <c r="I18" s="351"/>
      <c r="J18" s="352">
        <v>1014.237</v>
      </c>
      <c r="K18" s="369"/>
      <c r="L18" s="352">
        <f t="shared" si="2"/>
        <v>1014.237</v>
      </c>
      <c r="M18" s="378">
        <f>IF(ISERROR(F18/L18-1),"         /0",(F18/L18-1))</f>
        <v>0.025395445048839616</v>
      </c>
      <c r="N18" s="379"/>
      <c r="O18" s="351"/>
      <c r="P18" s="352">
        <v>6557.676000000001</v>
      </c>
      <c r="Q18" s="369">
        <v>1940.2559999999999</v>
      </c>
      <c r="R18" s="352">
        <f t="shared" si="4"/>
        <v>8497.932</v>
      </c>
      <c r="S18" s="380">
        <f t="shared" si="5"/>
        <v>0.019133851094595106</v>
      </c>
      <c r="T18" s="350"/>
      <c r="U18" s="351"/>
      <c r="V18" s="352">
        <v>6980.066</v>
      </c>
      <c r="W18" s="369">
        <v>125.56200000000001</v>
      </c>
      <c r="X18" s="352">
        <f t="shared" si="6"/>
        <v>7105.628</v>
      </c>
      <c r="Y18" s="355">
        <f t="shared" si="7"/>
        <v>0.19594383494323098</v>
      </c>
    </row>
    <row r="19" spans="1:25" ht="19.5" customHeight="1">
      <c r="A19" s="349" t="s">
        <v>214</v>
      </c>
      <c r="B19" s="350">
        <v>1012.164</v>
      </c>
      <c r="C19" s="351">
        <v>0</v>
      </c>
      <c r="D19" s="352">
        <v>0</v>
      </c>
      <c r="E19" s="369">
        <v>0</v>
      </c>
      <c r="F19" s="352">
        <f aca="true" t="shared" si="8" ref="F19:F26">SUM(B19:E19)</f>
        <v>1012.164</v>
      </c>
      <c r="G19" s="353">
        <f aca="true" t="shared" si="9" ref="G19:G26">F19/$F$9</f>
        <v>0.020044850016234288</v>
      </c>
      <c r="H19" s="350">
        <v>1173.798</v>
      </c>
      <c r="I19" s="351"/>
      <c r="J19" s="352"/>
      <c r="K19" s="369"/>
      <c r="L19" s="352">
        <f aca="true" t="shared" si="10" ref="L19:L26">SUM(H19:K19)</f>
        <v>1173.798</v>
      </c>
      <c r="M19" s="378">
        <f aca="true" t="shared" si="11" ref="M19:M26">IF(ISERROR(F19/L19-1),"         /0",(F19/L19-1))</f>
        <v>-0.13770171699048728</v>
      </c>
      <c r="N19" s="379">
        <v>8910.056</v>
      </c>
      <c r="O19" s="351"/>
      <c r="P19" s="352"/>
      <c r="Q19" s="369"/>
      <c r="R19" s="352">
        <f aca="true" t="shared" si="12" ref="R19:R26">SUM(N19:Q19)</f>
        <v>8910.056</v>
      </c>
      <c r="S19" s="380">
        <f aca="true" t="shared" si="13" ref="S19:S26">R19/$R$9</f>
        <v>0.020061785002339825</v>
      </c>
      <c r="T19" s="350">
        <v>7558.696999999998</v>
      </c>
      <c r="U19" s="351"/>
      <c r="V19" s="352"/>
      <c r="W19" s="369"/>
      <c r="X19" s="352">
        <f aca="true" t="shared" si="14" ref="X19:X26">SUM(T19:W19)</f>
        <v>7558.696999999998</v>
      </c>
      <c r="Y19" s="355">
        <f aca="true" t="shared" si="15" ref="Y19:Y26">IF(ISERROR(R19/X19-1),"         /0",IF(R19/X19&gt;5,"  *  ",(R19/X19-1)))</f>
        <v>0.17878200435868807</v>
      </c>
    </row>
    <row r="20" spans="1:25" ht="19.5" customHeight="1">
      <c r="A20" s="349" t="s">
        <v>212</v>
      </c>
      <c r="B20" s="350">
        <v>639.781</v>
      </c>
      <c r="C20" s="351">
        <v>277.725</v>
      </c>
      <c r="D20" s="352">
        <v>0</v>
      </c>
      <c r="E20" s="369">
        <v>0</v>
      </c>
      <c r="F20" s="352">
        <f t="shared" si="8"/>
        <v>917.506</v>
      </c>
      <c r="G20" s="353">
        <f t="shared" si="9"/>
        <v>0.018170247271188322</v>
      </c>
      <c r="H20" s="350">
        <v>87.261</v>
      </c>
      <c r="I20" s="351"/>
      <c r="J20" s="352"/>
      <c r="K20" s="369"/>
      <c r="L20" s="352">
        <f t="shared" si="10"/>
        <v>87.261</v>
      </c>
      <c r="M20" s="378">
        <f t="shared" si="11"/>
        <v>9.514502469602686</v>
      </c>
      <c r="N20" s="379">
        <v>6277.715</v>
      </c>
      <c r="O20" s="351">
        <v>3073.1910000000003</v>
      </c>
      <c r="P20" s="352"/>
      <c r="Q20" s="369"/>
      <c r="R20" s="352">
        <f t="shared" si="12"/>
        <v>9350.906</v>
      </c>
      <c r="S20" s="380">
        <f t="shared" si="13"/>
        <v>0.021054398058675445</v>
      </c>
      <c r="T20" s="350">
        <v>849.5859999999999</v>
      </c>
      <c r="U20" s="351"/>
      <c r="V20" s="352"/>
      <c r="W20" s="369"/>
      <c r="X20" s="352">
        <f t="shared" si="14"/>
        <v>849.5859999999999</v>
      </c>
      <c r="Y20" s="355" t="str">
        <f t="shared" si="15"/>
        <v>  *  </v>
      </c>
    </row>
    <row r="21" spans="1:25" ht="19.5" customHeight="1">
      <c r="A21" s="349" t="s">
        <v>217</v>
      </c>
      <c r="B21" s="350">
        <v>0</v>
      </c>
      <c r="C21" s="351">
        <v>0</v>
      </c>
      <c r="D21" s="352">
        <v>510.09</v>
      </c>
      <c r="E21" s="369">
        <v>158.913</v>
      </c>
      <c r="F21" s="352">
        <f>SUM(B21:E21)</f>
        <v>669.0029999999999</v>
      </c>
      <c r="G21" s="353">
        <f>F21/$F$9</f>
        <v>0.013248905113608848</v>
      </c>
      <c r="H21" s="350"/>
      <c r="I21" s="351"/>
      <c r="J21" s="352"/>
      <c r="K21" s="369"/>
      <c r="L21" s="352">
        <f>SUM(H21:K21)</f>
        <v>0</v>
      </c>
      <c r="M21" s="378" t="str">
        <f>IF(ISERROR(F21/L21-1),"         /0",(F21/L21-1))</f>
        <v>         /0</v>
      </c>
      <c r="N21" s="379"/>
      <c r="O21" s="351"/>
      <c r="P21" s="352">
        <v>4433.469</v>
      </c>
      <c r="Q21" s="369">
        <v>1386.362</v>
      </c>
      <c r="R21" s="352">
        <f>SUM(N21:Q21)</f>
        <v>5819.831</v>
      </c>
      <c r="S21" s="380">
        <f>R21/$R$9</f>
        <v>0.013103868064572477</v>
      </c>
      <c r="T21" s="350"/>
      <c r="U21" s="351"/>
      <c r="V21" s="352"/>
      <c r="W21" s="369"/>
      <c r="X21" s="352">
        <f>SUM(T21:W21)</f>
        <v>0</v>
      </c>
      <c r="Y21" s="355" t="str">
        <f>IF(ISERROR(R21/X21-1),"         /0",IF(R21/X21&gt;5,"  *  ",(R21/X21-1)))</f>
        <v>         /0</v>
      </c>
    </row>
    <row r="22" spans="1:25" ht="19.5" customHeight="1">
      <c r="A22" s="349" t="s">
        <v>157</v>
      </c>
      <c r="B22" s="350">
        <v>468.362</v>
      </c>
      <c r="C22" s="351">
        <v>161.447</v>
      </c>
      <c r="D22" s="352">
        <v>0</v>
      </c>
      <c r="E22" s="369">
        <v>0</v>
      </c>
      <c r="F22" s="352">
        <f t="shared" si="8"/>
        <v>629.809</v>
      </c>
      <c r="G22" s="353">
        <f t="shared" si="9"/>
        <v>0.012472708912660892</v>
      </c>
      <c r="H22" s="350">
        <v>550.347</v>
      </c>
      <c r="I22" s="351">
        <v>239.111</v>
      </c>
      <c r="J22" s="352"/>
      <c r="K22" s="369"/>
      <c r="L22" s="352">
        <f t="shared" si="10"/>
        <v>789.458</v>
      </c>
      <c r="M22" s="378">
        <f t="shared" si="11"/>
        <v>-0.20222608422487331</v>
      </c>
      <c r="N22" s="379">
        <v>4154.092000000001</v>
      </c>
      <c r="O22" s="351">
        <v>1748.868</v>
      </c>
      <c r="P22" s="352"/>
      <c r="Q22" s="369"/>
      <c r="R22" s="352">
        <f t="shared" si="12"/>
        <v>5902.960000000001</v>
      </c>
      <c r="S22" s="380">
        <f t="shared" si="13"/>
        <v>0.013291040415168199</v>
      </c>
      <c r="T22" s="350">
        <v>3416.2969999999996</v>
      </c>
      <c r="U22" s="351">
        <v>1617.667</v>
      </c>
      <c r="V22" s="352"/>
      <c r="W22" s="369"/>
      <c r="X22" s="352">
        <f t="shared" si="14"/>
        <v>5033.964</v>
      </c>
      <c r="Y22" s="355">
        <f t="shared" si="15"/>
        <v>0.17262658215275306</v>
      </c>
    </row>
    <row r="23" spans="1:25" ht="19.5" customHeight="1">
      <c r="A23" s="349" t="s">
        <v>219</v>
      </c>
      <c r="B23" s="350">
        <v>350.936</v>
      </c>
      <c r="C23" s="351">
        <v>217.58</v>
      </c>
      <c r="D23" s="352">
        <v>0</v>
      </c>
      <c r="E23" s="369">
        <v>0</v>
      </c>
      <c r="F23" s="352">
        <f t="shared" si="8"/>
        <v>568.516</v>
      </c>
      <c r="G23" s="353">
        <f t="shared" si="9"/>
        <v>0.011258865116551716</v>
      </c>
      <c r="H23" s="350"/>
      <c r="I23" s="351">
        <v>358.818</v>
      </c>
      <c r="J23" s="352"/>
      <c r="K23" s="369"/>
      <c r="L23" s="352">
        <f t="shared" si="10"/>
        <v>358.818</v>
      </c>
      <c r="M23" s="378">
        <f t="shared" si="11"/>
        <v>0.5844132680077365</v>
      </c>
      <c r="N23" s="379">
        <v>350.936</v>
      </c>
      <c r="O23" s="351">
        <v>2898.7969999999996</v>
      </c>
      <c r="P23" s="352"/>
      <c r="Q23" s="369"/>
      <c r="R23" s="352">
        <f t="shared" si="12"/>
        <v>3249.7329999999997</v>
      </c>
      <c r="S23" s="380">
        <f t="shared" si="13"/>
        <v>0.0073170634125092815</v>
      </c>
      <c r="T23" s="350"/>
      <c r="U23" s="351">
        <v>3008.536</v>
      </c>
      <c r="V23" s="352"/>
      <c r="W23" s="369"/>
      <c r="X23" s="352">
        <f t="shared" si="14"/>
        <v>3008.536</v>
      </c>
      <c r="Y23" s="355">
        <f t="shared" si="15"/>
        <v>0.08017088710256415</v>
      </c>
    </row>
    <row r="24" spans="1:25" ht="19.5" customHeight="1">
      <c r="A24" s="349" t="s">
        <v>197</v>
      </c>
      <c r="B24" s="350">
        <v>104.196</v>
      </c>
      <c r="C24" s="351">
        <v>114.032</v>
      </c>
      <c r="D24" s="352">
        <v>106.481</v>
      </c>
      <c r="E24" s="369">
        <v>40.886</v>
      </c>
      <c r="F24" s="352">
        <f>SUM(B24:E24)</f>
        <v>365.595</v>
      </c>
      <c r="G24" s="353">
        <f t="shared" si="9"/>
        <v>0.0072402268226148874</v>
      </c>
      <c r="H24" s="350">
        <v>125.745</v>
      </c>
      <c r="I24" s="351">
        <v>95.301</v>
      </c>
      <c r="J24" s="352"/>
      <c r="K24" s="369"/>
      <c r="L24" s="352">
        <f>SUM(H24:K24)</f>
        <v>221.046</v>
      </c>
      <c r="M24" s="378">
        <f>IF(ISERROR(F24/L24-1),"         /0",(F24/L24-1))</f>
        <v>0.6539317608099673</v>
      </c>
      <c r="N24" s="379">
        <v>923.0319999999999</v>
      </c>
      <c r="O24" s="351">
        <v>930.9280000000001</v>
      </c>
      <c r="P24" s="352">
        <v>106.481</v>
      </c>
      <c r="Q24" s="369">
        <v>40.886</v>
      </c>
      <c r="R24" s="352">
        <f>SUM(N24:Q24)</f>
        <v>2001.327</v>
      </c>
      <c r="S24" s="380">
        <f t="shared" si="13"/>
        <v>0.004506166066002027</v>
      </c>
      <c r="T24" s="350">
        <v>810.933</v>
      </c>
      <c r="U24" s="351">
        <v>862.764</v>
      </c>
      <c r="V24" s="352"/>
      <c r="W24" s="369"/>
      <c r="X24" s="352">
        <f>SUM(T24:W24)</f>
        <v>1673.6970000000001</v>
      </c>
      <c r="Y24" s="355">
        <f>IF(ISERROR(R24/X24-1),"         /0",IF(R24/X24&gt;5,"  *  ",(R24/X24-1)))</f>
        <v>0.1957522777420284</v>
      </c>
    </row>
    <row r="25" spans="1:25" ht="19.5" customHeight="1">
      <c r="A25" s="349" t="s">
        <v>203</v>
      </c>
      <c r="B25" s="350">
        <v>0</v>
      </c>
      <c r="C25" s="351">
        <v>0</v>
      </c>
      <c r="D25" s="352">
        <v>363.82</v>
      </c>
      <c r="E25" s="369">
        <v>0</v>
      </c>
      <c r="F25" s="352">
        <f t="shared" si="8"/>
        <v>363.82</v>
      </c>
      <c r="G25" s="353">
        <f t="shared" si="9"/>
        <v>0.0072050748030026346</v>
      </c>
      <c r="H25" s="350"/>
      <c r="I25" s="351"/>
      <c r="J25" s="352"/>
      <c r="K25" s="369"/>
      <c r="L25" s="352">
        <f t="shared" si="10"/>
        <v>0</v>
      </c>
      <c r="M25" s="378" t="str">
        <f t="shared" si="11"/>
        <v>         /0</v>
      </c>
      <c r="N25" s="379"/>
      <c r="O25" s="351"/>
      <c r="P25" s="352">
        <v>1327.55</v>
      </c>
      <c r="Q25" s="369">
        <v>282.454</v>
      </c>
      <c r="R25" s="352">
        <f t="shared" si="12"/>
        <v>1610.004</v>
      </c>
      <c r="S25" s="380">
        <f t="shared" si="13"/>
        <v>0.0036250674632019287</v>
      </c>
      <c r="T25" s="350"/>
      <c r="U25" s="351"/>
      <c r="V25" s="352"/>
      <c r="W25" s="369"/>
      <c r="X25" s="352">
        <f t="shared" si="14"/>
        <v>0</v>
      </c>
      <c r="Y25" s="355" t="str">
        <f t="shared" si="15"/>
        <v>         /0</v>
      </c>
    </row>
    <row r="26" spans="1:25" ht="19.5" customHeight="1">
      <c r="A26" s="349" t="s">
        <v>221</v>
      </c>
      <c r="B26" s="350">
        <v>200.169</v>
      </c>
      <c r="C26" s="351">
        <v>0</v>
      </c>
      <c r="D26" s="352">
        <v>0</v>
      </c>
      <c r="E26" s="369">
        <v>0</v>
      </c>
      <c r="F26" s="352">
        <f t="shared" si="8"/>
        <v>200.169</v>
      </c>
      <c r="G26" s="353">
        <f t="shared" si="9"/>
        <v>0.003964137810571806</v>
      </c>
      <c r="H26" s="350">
        <v>702.88</v>
      </c>
      <c r="I26" s="351">
        <v>64.831</v>
      </c>
      <c r="J26" s="352"/>
      <c r="K26" s="369">
        <v>48.535</v>
      </c>
      <c r="L26" s="352">
        <f t="shared" si="10"/>
        <v>816.246</v>
      </c>
      <c r="M26" s="378">
        <f t="shared" si="11"/>
        <v>-0.754768782940437</v>
      </c>
      <c r="N26" s="379">
        <v>2804.663</v>
      </c>
      <c r="O26" s="351">
        <v>98.311</v>
      </c>
      <c r="P26" s="352"/>
      <c r="Q26" s="369">
        <v>0</v>
      </c>
      <c r="R26" s="352">
        <f t="shared" si="12"/>
        <v>2902.974</v>
      </c>
      <c r="S26" s="380">
        <f t="shared" si="13"/>
        <v>0.006536304626523386</v>
      </c>
      <c r="T26" s="350">
        <v>4112.27</v>
      </c>
      <c r="U26" s="351">
        <v>315.426</v>
      </c>
      <c r="V26" s="352">
        <v>47.875</v>
      </c>
      <c r="W26" s="369">
        <v>89.067</v>
      </c>
      <c r="X26" s="352">
        <f t="shared" si="14"/>
        <v>4564.638000000001</v>
      </c>
      <c r="Y26" s="355">
        <f t="shared" si="15"/>
        <v>-0.36402974343200933</v>
      </c>
    </row>
    <row r="27" spans="1:25" ht="19.5" customHeight="1">
      <c r="A27" s="349" t="s">
        <v>176</v>
      </c>
      <c r="B27" s="350">
        <v>45.657000000000004</v>
      </c>
      <c r="C27" s="351">
        <v>18.883</v>
      </c>
      <c r="D27" s="352">
        <v>0</v>
      </c>
      <c r="E27" s="369">
        <v>0</v>
      </c>
      <c r="F27" s="352">
        <f aca="true" t="shared" si="16" ref="F27:F33">SUM(B27:E27)</f>
        <v>64.54</v>
      </c>
      <c r="G27" s="353">
        <f aca="true" t="shared" si="17" ref="G27:G33">F27/$F$9</f>
        <v>0.0012781472370562094</v>
      </c>
      <c r="H27" s="350">
        <v>92.90300000000003</v>
      </c>
      <c r="I27" s="351">
        <v>40.812</v>
      </c>
      <c r="J27" s="352"/>
      <c r="K27" s="369"/>
      <c r="L27" s="352">
        <f aca="true" t="shared" si="18" ref="L27:L33">SUM(H27:K27)</f>
        <v>133.71500000000003</v>
      </c>
      <c r="M27" s="378">
        <f t="shared" si="3"/>
        <v>-0.5173316381856935</v>
      </c>
      <c r="N27" s="379">
        <v>485.00000000000045</v>
      </c>
      <c r="O27" s="351">
        <v>203.79099999999994</v>
      </c>
      <c r="P27" s="352"/>
      <c r="Q27" s="369"/>
      <c r="R27" s="352">
        <f aca="true" t="shared" si="19" ref="R27:R33">SUM(N27:Q27)</f>
        <v>688.7910000000004</v>
      </c>
      <c r="S27" s="380">
        <f aca="true" t="shared" si="20" ref="S27:S33">R27/$R$9</f>
        <v>0.0015508743102789317</v>
      </c>
      <c r="T27" s="350">
        <v>1571.4050000000007</v>
      </c>
      <c r="U27" s="351">
        <v>1039.215</v>
      </c>
      <c r="V27" s="352"/>
      <c r="W27" s="369"/>
      <c r="X27" s="352">
        <f aca="true" t="shared" si="21" ref="X27:X33">SUM(T27:W27)</f>
        <v>2610.620000000001</v>
      </c>
      <c r="Y27" s="355">
        <f aca="true" t="shared" si="22" ref="Y27:Y33">IF(ISERROR(R27/X27-1),"         /0",IF(R27/X27&gt;5,"  *  ",(R27/X27-1)))</f>
        <v>-0.7361580773915775</v>
      </c>
    </row>
    <row r="28" spans="1:25" ht="19.5" customHeight="1">
      <c r="A28" s="349" t="s">
        <v>187</v>
      </c>
      <c r="B28" s="350">
        <v>58.13</v>
      </c>
      <c r="C28" s="351">
        <v>4.420999999999999</v>
      </c>
      <c r="D28" s="352">
        <v>0</v>
      </c>
      <c r="E28" s="369">
        <v>0</v>
      </c>
      <c r="F28" s="352">
        <f t="shared" si="16"/>
        <v>62.551</v>
      </c>
      <c r="G28" s="353">
        <f t="shared" si="17"/>
        <v>0.0012387571711357753</v>
      </c>
      <c r="H28" s="350">
        <v>56.956</v>
      </c>
      <c r="I28" s="351">
        <v>1.733</v>
      </c>
      <c r="J28" s="352"/>
      <c r="K28" s="369"/>
      <c r="L28" s="352">
        <f t="shared" si="18"/>
        <v>58.689</v>
      </c>
      <c r="M28" s="378">
        <f t="shared" si="3"/>
        <v>0.06580449487979001</v>
      </c>
      <c r="N28" s="379">
        <v>592.4019999999999</v>
      </c>
      <c r="O28" s="351">
        <v>32.598</v>
      </c>
      <c r="P28" s="352"/>
      <c r="Q28" s="369"/>
      <c r="R28" s="352">
        <f t="shared" si="19"/>
        <v>624.9999999999999</v>
      </c>
      <c r="S28" s="380">
        <f t="shared" si="20"/>
        <v>0.0014072431897692212</v>
      </c>
      <c r="T28" s="350">
        <v>804.818</v>
      </c>
      <c r="U28" s="351">
        <v>10.862000000000002</v>
      </c>
      <c r="V28" s="352"/>
      <c r="W28" s="369"/>
      <c r="X28" s="352">
        <f t="shared" si="21"/>
        <v>815.68</v>
      </c>
      <c r="Y28" s="355">
        <f t="shared" si="22"/>
        <v>-0.23376814437034144</v>
      </c>
    </row>
    <row r="29" spans="1:25" ht="19.5" customHeight="1" thickBot="1">
      <c r="A29" s="356" t="s">
        <v>167</v>
      </c>
      <c r="B29" s="357">
        <v>12.288</v>
      </c>
      <c r="C29" s="358">
        <v>7.9639999999999995</v>
      </c>
      <c r="D29" s="359">
        <v>0.1</v>
      </c>
      <c r="E29" s="372">
        <v>0.186</v>
      </c>
      <c r="F29" s="359">
        <f t="shared" si="16"/>
        <v>20.538</v>
      </c>
      <c r="G29" s="360">
        <f t="shared" si="17"/>
        <v>0.00040673362185714943</v>
      </c>
      <c r="H29" s="357">
        <v>54.739</v>
      </c>
      <c r="I29" s="358">
        <v>12.854999999999999</v>
      </c>
      <c r="J29" s="359">
        <v>0.225</v>
      </c>
      <c r="K29" s="372">
        <v>0.01</v>
      </c>
      <c r="L29" s="359">
        <f t="shared" si="18"/>
        <v>67.829</v>
      </c>
      <c r="M29" s="381">
        <f t="shared" si="3"/>
        <v>-0.6972091583246104</v>
      </c>
      <c r="N29" s="382">
        <v>236.04799999999994</v>
      </c>
      <c r="O29" s="358">
        <v>130.50799999999998</v>
      </c>
      <c r="P29" s="359">
        <v>3754.60697</v>
      </c>
      <c r="Q29" s="372">
        <v>1889.5079999999998</v>
      </c>
      <c r="R29" s="359">
        <f t="shared" si="19"/>
        <v>6010.670969999999</v>
      </c>
      <c r="S29" s="383">
        <f t="shared" si="20"/>
        <v>0.013533561261561695</v>
      </c>
      <c r="T29" s="357">
        <v>583.4330000000001</v>
      </c>
      <c r="U29" s="358">
        <v>137.828</v>
      </c>
      <c r="V29" s="359">
        <v>101.58399999999999</v>
      </c>
      <c r="W29" s="372">
        <v>7.3389999999999995</v>
      </c>
      <c r="X29" s="359">
        <f t="shared" si="21"/>
        <v>830.1840000000001</v>
      </c>
      <c r="Y29" s="362" t="str">
        <f t="shared" si="22"/>
        <v>  *  </v>
      </c>
    </row>
    <row r="30" spans="1:25" s="145" customFormat="1" ht="19.5" customHeight="1">
      <c r="A30" s="152" t="s">
        <v>55</v>
      </c>
      <c r="B30" s="149">
        <f>SUM(B31:B44)</f>
        <v>4336.717999999999</v>
      </c>
      <c r="C30" s="148">
        <f>SUM(C31:C44)</f>
        <v>4386.273999999999</v>
      </c>
      <c r="D30" s="147">
        <f>SUM(D31:D44)</f>
        <v>153.33399999999997</v>
      </c>
      <c r="E30" s="194">
        <f>SUM(E31:E44)</f>
        <v>103.76599999999999</v>
      </c>
      <c r="F30" s="147">
        <f t="shared" si="16"/>
        <v>8980.091999999999</v>
      </c>
      <c r="G30" s="150">
        <f t="shared" si="17"/>
        <v>0.17784133526976395</v>
      </c>
      <c r="H30" s="149">
        <f>SUM(H31:H44)</f>
        <v>4001.045</v>
      </c>
      <c r="I30" s="148">
        <f>SUM(I31:I44)</f>
        <v>4548.505999999999</v>
      </c>
      <c r="J30" s="147">
        <f>SUM(J31:J44)</f>
        <v>173.16</v>
      </c>
      <c r="K30" s="194">
        <f>SUM(K31:K44)</f>
        <v>649.59</v>
      </c>
      <c r="L30" s="147">
        <f t="shared" si="18"/>
        <v>9372.301</v>
      </c>
      <c r="M30" s="267">
        <f t="shared" si="3"/>
        <v>-0.04184767433312275</v>
      </c>
      <c r="N30" s="270">
        <f>SUM(N31:N44)</f>
        <v>34898.733</v>
      </c>
      <c r="O30" s="148">
        <f>SUM(O31:O44)</f>
        <v>38279.854</v>
      </c>
      <c r="P30" s="147">
        <f>SUM(P31:P44)</f>
        <v>1729.535</v>
      </c>
      <c r="Q30" s="194">
        <f>SUM(Q31:Q44)</f>
        <v>967.5300000000001</v>
      </c>
      <c r="R30" s="147">
        <f t="shared" si="19"/>
        <v>75875.652</v>
      </c>
      <c r="S30" s="283">
        <f t="shared" si="20"/>
        <v>0.17084079127407906</v>
      </c>
      <c r="T30" s="149">
        <f>SUM(T31:T44)</f>
        <v>34756.002</v>
      </c>
      <c r="U30" s="148">
        <f>SUM(U31:U44)</f>
        <v>40688.10999999999</v>
      </c>
      <c r="V30" s="147">
        <f>SUM(V31:V44)</f>
        <v>1225.583</v>
      </c>
      <c r="W30" s="194">
        <f>SUM(W31:W44)</f>
        <v>3394.9840000000004</v>
      </c>
      <c r="X30" s="147">
        <f t="shared" si="21"/>
        <v>80064.67899999999</v>
      </c>
      <c r="Y30" s="146">
        <f t="shared" si="22"/>
        <v>-0.05232053699984218</v>
      </c>
    </row>
    <row r="31" spans="1:25" ht="19.5" customHeight="1">
      <c r="A31" s="342" t="s">
        <v>172</v>
      </c>
      <c r="B31" s="343">
        <v>1410.519</v>
      </c>
      <c r="C31" s="344">
        <v>1844.893</v>
      </c>
      <c r="D31" s="345">
        <v>0</v>
      </c>
      <c r="E31" s="366">
        <v>0</v>
      </c>
      <c r="F31" s="345">
        <f t="shared" si="16"/>
        <v>3255.4120000000003</v>
      </c>
      <c r="G31" s="346">
        <f t="shared" si="17"/>
        <v>0.06447003181406304</v>
      </c>
      <c r="H31" s="343">
        <v>1590.1830000000002</v>
      </c>
      <c r="I31" s="344">
        <v>1416.872</v>
      </c>
      <c r="J31" s="345"/>
      <c r="K31" s="344"/>
      <c r="L31" s="345">
        <f t="shared" si="18"/>
        <v>3007.0550000000003</v>
      </c>
      <c r="M31" s="375">
        <f t="shared" si="3"/>
        <v>0.08259143913230726</v>
      </c>
      <c r="N31" s="376">
        <v>11344.863000000003</v>
      </c>
      <c r="O31" s="344">
        <v>14247.139999999998</v>
      </c>
      <c r="P31" s="345">
        <v>238.555</v>
      </c>
      <c r="Q31" s="344">
        <v>20.285</v>
      </c>
      <c r="R31" s="345">
        <f t="shared" si="19"/>
        <v>25850.843</v>
      </c>
      <c r="S31" s="377">
        <f t="shared" si="20"/>
        <v>0.05820547641846936</v>
      </c>
      <c r="T31" s="343">
        <v>14686.657000000007</v>
      </c>
      <c r="U31" s="344">
        <v>14442.073999999997</v>
      </c>
      <c r="V31" s="345"/>
      <c r="W31" s="366"/>
      <c r="X31" s="345">
        <f t="shared" si="21"/>
        <v>29128.731000000003</v>
      </c>
      <c r="Y31" s="348">
        <f t="shared" si="22"/>
        <v>-0.11253109515824777</v>
      </c>
    </row>
    <row r="32" spans="1:25" ht="19.5" customHeight="1">
      <c r="A32" s="349" t="s">
        <v>156</v>
      </c>
      <c r="B32" s="350">
        <v>1103.412</v>
      </c>
      <c r="C32" s="351">
        <v>857.7259999999999</v>
      </c>
      <c r="D32" s="352">
        <v>0</v>
      </c>
      <c r="E32" s="369">
        <v>0</v>
      </c>
      <c r="F32" s="352">
        <f t="shared" si="16"/>
        <v>1961.138</v>
      </c>
      <c r="G32" s="353">
        <f t="shared" si="17"/>
        <v>0.03883828813427239</v>
      </c>
      <c r="H32" s="350">
        <v>1004.5010000000001</v>
      </c>
      <c r="I32" s="351">
        <v>907.5899999999999</v>
      </c>
      <c r="J32" s="352"/>
      <c r="K32" s="351"/>
      <c r="L32" s="352">
        <f t="shared" si="18"/>
        <v>1912.091</v>
      </c>
      <c r="M32" s="378">
        <f t="shared" si="3"/>
        <v>0.025650975816527533</v>
      </c>
      <c r="N32" s="379">
        <v>9733.758</v>
      </c>
      <c r="O32" s="351">
        <v>8471.737</v>
      </c>
      <c r="P32" s="352">
        <v>0</v>
      </c>
      <c r="Q32" s="351">
        <v>0</v>
      </c>
      <c r="R32" s="352">
        <f t="shared" si="19"/>
        <v>18205.495</v>
      </c>
      <c r="S32" s="380">
        <f t="shared" si="20"/>
        <v>0.04099129416820418</v>
      </c>
      <c r="T32" s="350">
        <v>8621.632000000001</v>
      </c>
      <c r="U32" s="351">
        <v>7050.9299999999985</v>
      </c>
      <c r="V32" s="352">
        <v>0</v>
      </c>
      <c r="W32" s="351">
        <v>0</v>
      </c>
      <c r="X32" s="352">
        <f t="shared" si="21"/>
        <v>15672.562</v>
      </c>
      <c r="Y32" s="355">
        <f t="shared" si="22"/>
        <v>0.16161575880191115</v>
      </c>
    </row>
    <row r="33" spans="1:25" ht="19.5" customHeight="1">
      <c r="A33" s="349" t="s">
        <v>179</v>
      </c>
      <c r="B33" s="350">
        <v>509.444</v>
      </c>
      <c r="C33" s="351">
        <v>542.633</v>
      </c>
      <c r="D33" s="352">
        <v>0</v>
      </c>
      <c r="E33" s="369">
        <v>0</v>
      </c>
      <c r="F33" s="352">
        <f t="shared" si="16"/>
        <v>1052.077</v>
      </c>
      <c r="G33" s="353">
        <f t="shared" si="17"/>
        <v>0.020835285260619545</v>
      </c>
      <c r="H33" s="350">
        <v>390.838</v>
      </c>
      <c r="I33" s="351">
        <v>814.858</v>
      </c>
      <c r="J33" s="352"/>
      <c r="K33" s="351"/>
      <c r="L33" s="352">
        <f t="shared" si="18"/>
        <v>1205.696</v>
      </c>
      <c r="M33" s="378">
        <f t="shared" si="3"/>
        <v>-0.12741105552311682</v>
      </c>
      <c r="N33" s="379">
        <v>3943.6820000000002</v>
      </c>
      <c r="O33" s="351">
        <v>5540.7</v>
      </c>
      <c r="P33" s="352"/>
      <c r="Q33" s="351"/>
      <c r="R33" s="352">
        <f t="shared" si="19"/>
        <v>9484.382</v>
      </c>
      <c r="S33" s="380">
        <f t="shared" si="20"/>
        <v>0.02135493116587166</v>
      </c>
      <c r="T33" s="350">
        <v>2746.656</v>
      </c>
      <c r="U33" s="351">
        <v>6473.172</v>
      </c>
      <c r="V33" s="352"/>
      <c r="W33" s="351"/>
      <c r="X33" s="352">
        <f t="shared" si="21"/>
        <v>9219.828</v>
      </c>
      <c r="Y33" s="355">
        <f t="shared" si="22"/>
        <v>0.0286940276976968</v>
      </c>
    </row>
    <row r="34" spans="1:25" ht="19.5" customHeight="1">
      <c r="A34" s="349" t="s">
        <v>189</v>
      </c>
      <c r="B34" s="350">
        <v>233.642</v>
      </c>
      <c r="C34" s="351">
        <v>231.13</v>
      </c>
      <c r="D34" s="352">
        <v>0</v>
      </c>
      <c r="E34" s="369">
        <v>0</v>
      </c>
      <c r="F34" s="352">
        <f aca="true" t="shared" si="23" ref="F34:F42">SUM(B34:E34)</f>
        <v>464.772</v>
      </c>
      <c r="G34" s="353">
        <f aca="true" t="shared" si="24" ref="G34:G42">F34/$F$9</f>
        <v>0.009204323639000441</v>
      </c>
      <c r="H34" s="350"/>
      <c r="I34" s="351"/>
      <c r="J34" s="352"/>
      <c r="K34" s="351"/>
      <c r="L34" s="352">
        <f aca="true" t="shared" si="25" ref="L34:L42">SUM(H34:K34)</f>
        <v>0</v>
      </c>
      <c r="M34" s="378" t="str">
        <f aca="true" t="shared" si="26" ref="M34:M42">IF(ISERROR(F34/L34-1),"         /0",(F34/L34-1))</f>
        <v>         /0</v>
      </c>
      <c r="N34" s="379">
        <v>633.79</v>
      </c>
      <c r="O34" s="351">
        <v>535.268</v>
      </c>
      <c r="P34" s="352">
        <v>6.735</v>
      </c>
      <c r="Q34" s="351">
        <v>22.814</v>
      </c>
      <c r="R34" s="352">
        <f aca="true" t="shared" si="27" ref="R34:R42">SUM(N34:Q34)</f>
        <v>1198.607</v>
      </c>
      <c r="S34" s="380">
        <f aca="true" t="shared" si="28" ref="S34:S42">R34/$R$9</f>
        <v>0.0026987704607355474</v>
      </c>
      <c r="T34" s="350"/>
      <c r="U34" s="351"/>
      <c r="V34" s="352"/>
      <c r="W34" s="351"/>
      <c r="X34" s="352">
        <f aca="true" t="shared" si="29" ref="X34:X42">SUM(T34:W34)</f>
        <v>0</v>
      </c>
      <c r="Y34" s="355" t="str">
        <f aca="true" t="shared" si="30" ref="Y34:Y42">IF(ISERROR(R34/X34-1),"         /0",IF(R34/X34&gt;5,"  *  ",(R34/X34-1)))</f>
        <v>         /0</v>
      </c>
    </row>
    <row r="35" spans="1:25" ht="19.5" customHeight="1">
      <c r="A35" s="349" t="s">
        <v>213</v>
      </c>
      <c r="B35" s="350">
        <v>265.823</v>
      </c>
      <c r="C35" s="351">
        <v>122.24799999999999</v>
      </c>
      <c r="D35" s="352">
        <v>0</v>
      </c>
      <c r="E35" s="369">
        <v>0</v>
      </c>
      <c r="F35" s="352">
        <f t="shared" si="23"/>
        <v>388.07099999999997</v>
      </c>
      <c r="G35" s="353">
        <f t="shared" si="24"/>
        <v>0.007685340508702202</v>
      </c>
      <c r="H35" s="350">
        <v>172.61599999999999</v>
      </c>
      <c r="I35" s="351">
        <v>220.25</v>
      </c>
      <c r="J35" s="352"/>
      <c r="K35" s="351"/>
      <c r="L35" s="352">
        <f t="shared" si="25"/>
        <v>392.866</v>
      </c>
      <c r="M35" s="378">
        <f t="shared" si="26"/>
        <v>-0.012205179374137787</v>
      </c>
      <c r="N35" s="379">
        <v>1876.4649999999997</v>
      </c>
      <c r="O35" s="351">
        <v>1084.329</v>
      </c>
      <c r="P35" s="352"/>
      <c r="Q35" s="351"/>
      <c r="R35" s="352">
        <f t="shared" si="27"/>
        <v>2960.794</v>
      </c>
      <c r="S35" s="380">
        <f t="shared" si="28"/>
        <v>0.006666491508495315</v>
      </c>
      <c r="T35" s="350">
        <v>1130.831</v>
      </c>
      <c r="U35" s="351">
        <v>1329.074</v>
      </c>
      <c r="V35" s="352"/>
      <c r="W35" s="351"/>
      <c r="X35" s="352">
        <f t="shared" si="29"/>
        <v>2459.9049999999997</v>
      </c>
      <c r="Y35" s="355">
        <f t="shared" si="30"/>
        <v>0.20362127805748598</v>
      </c>
    </row>
    <row r="36" spans="1:25" ht="19.5" customHeight="1">
      <c r="A36" s="349" t="s">
        <v>175</v>
      </c>
      <c r="B36" s="350">
        <v>97.707</v>
      </c>
      <c r="C36" s="351">
        <v>195.39299999999997</v>
      </c>
      <c r="D36" s="352">
        <v>0.6</v>
      </c>
      <c r="E36" s="369">
        <v>0.3</v>
      </c>
      <c r="F36" s="352">
        <f t="shared" si="23"/>
        <v>294</v>
      </c>
      <c r="G36" s="353">
        <f t="shared" si="24"/>
        <v>0.005822362685071669</v>
      </c>
      <c r="H36" s="350">
        <v>79.44999999999999</v>
      </c>
      <c r="I36" s="351">
        <v>223.019</v>
      </c>
      <c r="J36" s="352"/>
      <c r="K36" s="351"/>
      <c r="L36" s="352">
        <f t="shared" si="25"/>
        <v>302.469</v>
      </c>
      <c r="M36" s="378">
        <f t="shared" si="26"/>
        <v>-0.027999563591640797</v>
      </c>
      <c r="N36" s="379">
        <v>810.4409999999998</v>
      </c>
      <c r="O36" s="351">
        <v>1794.1110000000003</v>
      </c>
      <c r="P36" s="352">
        <v>0.6</v>
      </c>
      <c r="Q36" s="351">
        <v>0.3</v>
      </c>
      <c r="R36" s="352">
        <f t="shared" si="27"/>
        <v>2605.452</v>
      </c>
      <c r="S36" s="380">
        <f t="shared" si="28"/>
        <v>0.0058664073332329566</v>
      </c>
      <c r="T36" s="350">
        <v>805.9409999999999</v>
      </c>
      <c r="U36" s="351">
        <v>1810.9609999999998</v>
      </c>
      <c r="V36" s="352"/>
      <c r="W36" s="351"/>
      <c r="X36" s="352">
        <f t="shared" si="29"/>
        <v>2616.9019999999996</v>
      </c>
      <c r="Y36" s="355">
        <f t="shared" si="30"/>
        <v>-0.004375402670791395</v>
      </c>
    </row>
    <row r="37" spans="1:25" ht="19.5" customHeight="1">
      <c r="A37" s="349" t="s">
        <v>207</v>
      </c>
      <c r="B37" s="350">
        <v>0</v>
      </c>
      <c r="C37" s="351">
        <v>273.115</v>
      </c>
      <c r="D37" s="352">
        <v>0</v>
      </c>
      <c r="E37" s="369">
        <v>0</v>
      </c>
      <c r="F37" s="352">
        <f>SUM(B37:E37)</f>
        <v>273.115</v>
      </c>
      <c r="G37" s="353">
        <f>F37/$F$9</f>
        <v>0.005408757090929758</v>
      </c>
      <c r="H37" s="350"/>
      <c r="I37" s="351">
        <v>452.35499999999996</v>
      </c>
      <c r="J37" s="352"/>
      <c r="K37" s="351"/>
      <c r="L37" s="352">
        <f>SUM(H37:K37)</f>
        <v>452.35499999999996</v>
      </c>
      <c r="M37" s="378">
        <f>IF(ISERROR(F37/L37-1),"         /0",(F37/L37-1))</f>
        <v>-0.39623746836002693</v>
      </c>
      <c r="N37" s="379"/>
      <c r="O37" s="351">
        <v>2036.1360000000002</v>
      </c>
      <c r="P37" s="352"/>
      <c r="Q37" s="351"/>
      <c r="R37" s="352">
        <f>SUM(N37:Q37)</f>
        <v>2036.1360000000002</v>
      </c>
      <c r="S37" s="380">
        <f>R37/$R$9</f>
        <v>0.00458454163111031</v>
      </c>
      <c r="T37" s="350"/>
      <c r="U37" s="351">
        <v>2910.427</v>
      </c>
      <c r="V37" s="352"/>
      <c r="W37" s="351"/>
      <c r="X37" s="352">
        <f>SUM(T37:W37)</f>
        <v>2910.427</v>
      </c>
      <c r="Y37" s="355">
        <f>IF(ISERROR(R37/X37-1),"         /0",IF(R37/X37&gt;5,"  *  ",(R37/X37-1)))</f>
        <v>-0.3003995633630391</v>
      </c>
    </row>
    <row r="38" spans="1:25" ht="19.5" customHeight="1">
      <c r="A38" s="349" t="s">
        <v>194</v>
      </c>
      <c r="B38" s="350">
        <v>152.959</v>
      </c>
      <c r="C38" s="351">
        <v>106.519</v>
      </c>
      <c r="D38" s="352">
        <v>0</v>
      </c>
      <c r="E38" s="369">
        <v>0</v>
      </c>
      <c r="F38" s="352">
        <f>SUM(B38:E38)</f>
        <v>259.478</v>
      </c>
      <c r="G38" s="353">
        <f>F38/$F$9</f>
        <v>0.005138690560534104</v>
      </c>
      <c r="H38" s="350">
        <v>78.395</v>
      </c>
      <c r="I38" s="351">
        <v>77.806</v>
      </c>
      <c r="J38" s="352"/>
      <c r="K38" s="351"/>
      <c r="L38" s="352">
        <f>SUM(H38:K38)</f>
        <v>156.201</v>
      </c>
      <c r="M38" s="378">
        <f>IF(ISERROR(F38/L38-1),"         /0",(F38/L38-1))</f>
        <v>0.6611801460938151</v>
      </c>
      <c r="N38" s="379">
        <v>937.777</v>
      </c>
      <c r="O38" s="351">
        <v>609.477</v>
      </c>
      <c r="P38" s="352"/>
      <c r="Q38" s="351"/>
      <c r="R38" s="352">
        <f>SUM(N38:Q38)</f>
        <v>1547.254</v>
      </c>
      <c r="S38" s="380">
        <f>R38/$R$9</f>
        <v>0.003483780246949099</v>
      </c>
      <c r="T38" s="350">
        <v>389.45599999999996</v>
      </c>
      <c r="U38" s="351">
        <v>807.2650000000001</v>
      </c>
      <c r="V38" s="352"/>
      <c r="W38" s="351"/>
      <c r="X38" s="352">
        <f>SUM(T38:W38)</f>
        <v>1196.721</v>
      </c>
      <c r="Y38" s="355">
        <f>IF(ISERROR(R38/X38-1),"         /0",IF(R38/X38&gt;5,"  *  ",(R38/X38-1)))</f>
        <v>0.29291121322346636</v>
      </c>
    </row>
    <row r="39" spans="1:25" ht="19.5" customHeight="1">
      <c r="A39" s="349" t="s">
        <v>203</v>
      </c>
      <c r="B39" s="350">
        <v>0</v>
      </c>
      <c r="C39" s="351">
        <v>0</v>
      </c>
      <c r="D39" s="352">
        <v>152.045</v>
      </c>
      <c r="E39" s="369">
        <v>95.741</v>
      </c>
      <c r="F39" s="352">
        <f t="shared" si="23"/>
        <v>247.786</v>
      </c>
      <c r="G39" s="353">
        <f t="shared" si="24"/>
        <v>0.004907142722051594</v>
      </c>
      <c r="H39" s="350">
        <v>0</v>
      </c>
      <c r="I39" s="351">
        <v>0</v>
      </c>
      <c r="J39" s="352">
        <v>173.14</v>
      </c>
      <c r="K39" s="351">
        <v>24.833</v>
      </c>
      <c r="L39" s="352">
        <f t="shared" si="25"/>
        <v>197.97299999999998</v>
      </c>
      <c r="M39" s="378">
        <f t="shared" si="26"/>
        <v>0.25161511923343083</v>
      </c>
      <c r="N39" s="379">
        <v>0.28</v>
      </c>
      <c r="O39" s="351">
        <v>1.5</v>
      </c>
      <c r="P39" s="352">
        <v>1109.953</v>
      </c>
      <c r="Q39" s="351">
        <v>384.101</v>
      </c>
      <c r="R39" s="352">
        <f t="shared" si="27"/>
        <v>1495.8339999999998</v>
      </c>
      <c r="S39" s="380">
        <f t="shared" si="28"/>
        <v>0.0033680035352404054</v>
      </c>
      <c r="T39" s="350">
        <v>0</v>
      </c>
      <c r="U39" s="351">
        <v>0.3</v>
      </c>
      <c r="V39" s="352">
        <v>415.041</v>
      </c>
      <c r="W39" s="351">
        <v>183.81300000000002</v>
      </c>
      <c r="X39" s="352">
        <f t="shared" si="29"/>
        <v>599.154</v>
      </c>
      <c r="Y39" s="355">
        <f t="shared" si="30"/>
        <v>1.4965768400110822</v>
      </c>
    </row>
    <row r="40" spans="1:25" ht="19.5" customHeight="1">
      <c r="A40" s="349" t="s">
        <v>169</v>
      </c>
      <c r="B40" s="350">
        <v>136.208</v>
      </c>
      <c r="C40" s="351">
        <v>58.33</v>
      </c>
      <c r="D40" s="352">
        <v>0</v>
      </c>
      <c r="E40" s="369">
        <v>0</v>
      </c>
      <c r="F40" s="352">
        <f t="shared" si="23"/>
        <v>194.538</v>
      </c>
      <c r="G40" s="353">
        <f t="shared" si="24"/>
        <v>0.0038526217415934434</v>
      </c>
      <c r="H40" s="350">
        <v>148.658</v>
      </c>
      <c r="I40" s="351">
        <v>58.682</v>
      </c>
      <c r="J40" s="352"/>
      <c r="K40" s="351"/>
      <c r="L40" s="352">
        <f t="shared" si="25"/>
        <v>207.33999999999997</v>
      </c>
      <c r="M40" s="378">
        <f t="shared" si="26"/>
        <v>-0.06174399536992359</v>
      </c>
      <c r="N40" s="379">
        <v>1417.641</v>
      </c>
      <c r="O40" s="351">
        <v>588.383</v>
      </c>
      <c r="P40" s="352"/>
      <c r="Q40" s="351"/>
      <c r="R40" s="352">
        <f t="shared" si="27"/>
        <v>2006.0240000000001</v>
      </c>
      <c r="S40" s="380">
        <f t="shared" si="28"/>
        <v>0.00451674178002178</v>
      </c>
      <c r="T40" s="350">
        <v>1350.6970000000001</v>
      </c>
      <c r="U40" s="351">
        <v>1179.381</v>
      </c>
      <c r="V40" s="352"/>
      <c r="W40" s="351"/>
      <c r="X40" s="352">
        <f t="shared" si="29"/>
        <v>2530.0780000000004</v>
      </c>
      <c r="Y40" s="355">
        <f t="shared" si="30"/>
        <v>-0.20712958256622926</v>
      </c>
    </row>
    <row r="41" spans="1:25" ht="19.5" customHeight="1">
      <c r="A41" s="349" t="s">
        <v>212</v>
      </c>
      <c r="B41" s="350">
        <v>180.077</v>
      </c>
      <c r="C41" s="351">
        <v>0</v>
      </c>
      <c r="D41" s="352">
        <v>0</v>
      </c>
      <c r="E41" s="369">
        <v>0</v>
      </c>
      <c r="F41" s="352">
        <f t="shared" si="23"/>
        <v>180.077</v>
      </c>
      <c r="G41" s="353">
        <f t="shared" si="24"/>
        <v>0.003566236752515819</v>
      </c>
      <c r="H41" s="350">
        <v>0</v>
      </c>
      <c r="I41" s="351"/>
      <c r="J41" s="352"/>
      <c r="K41" s="351"/>
      <c r="L41" s="352">
        <f t="shared" si="25"/>
        <v>0</v>
      </c>
      <c r="M41" s="378" t="str">
        <f t="shared" si="26"/>
        <v>         /0</v>
      </c>
      <c r="N41" s="379">
        <v>599.189</v>
      </c>
      <c r="O41" s="351">
        <v>254.25400000000002</v>
      </c>
      <c r="P41" s="352"/>
      <c r="Q41" s="351"/>
      <c r="R41" s="352">
        <f t="shared" si="27"/>
        <v>853.443</v>
      </c>
      <c r="S41" s="380">
        <f t="shared" si="28"/>
        <v>0.001921602959369942</v>
      </c>
      <c r="T41" s="350">
        <v>0</v>
      </c>
      <c r="U41" s="351"/>
      <c r="V41" s="352"/>
      <c r="W41" s="351"/>
      <c r="X41" s="352">
        <f t="shared" si="29"/>
        <v>0</v>
      </c>
      <c r="Y41" s="355" t="str">
        <f t="shared" si="30"/>
        <v>         /0</v>
      </c>
    </row>
    <row r="42" spans="1:25" ht="19.5" customHeight="1">
      <c r="A42" s="349" t="s">
        <v>177</v>
      </c>
      <c r="B42" s="350">
        <v>107.60100000000001</v>
      </c>
      <c r="C42" s="351">
        <v>56.812</v>
      </c>
      <c r="D42" s="352">
        <v>0</v>
      </c>
      <c r="E42" s="369">
        <v>0</v>
      </c>
      <c r="F42" s="352">
        <f t="shared" si="23"/>
        <v>164.413</v>
      </c>
      <c r="G42" s="353">
        <f t="shared" si="24"/>
        <v>0.0032560276059207085</v>
      </c>
      <c r="H42" s="350">
        <v>126.431</v>
      </c>
      <c r="I42" s="351">
        <v>95.611</v>
      </c>
      <c r="J42" s="352"/>
      <c r="K42" s="351"/>
      <c r="L42" s="352">
        <f t="shared" si="25"/>
        <v>222.042</v>
      </c>
      <c r="M42" s="378">
        <f t="shared" si="26"/>
        <v>-0.25954098774105794</v>
      </c>
      <c r="N42" s="379">
        <v>933.775</v>
      </c>
      <c r="O42" s="351">
        <v>499.926</v>
      </c>
      <c r="P42" s="352"/>
      <c r="Q42" s="351"/>
      <c r="R42" s="352">
        <f t="shared" si="27"/>
        <v>1433.701</v>
      </c>
      <c r="S42" s="380">
        <f t="shared" si="28"/>
        <v>0.003228105549464516</v>
      </c>
      <c r="T42" s="350">
        <v>1231.1550000000002</v>
      </c>
      <c r="U42" s="351">
        <v>793.5529999999998</v>
      </c>
      <c r="V42" s="352"/>
      <c r="W42" s="351"/>
      <c r="X42" s="352">
        <f t="shared" si="29"/>
        <v>2024.708</v>
      </c>
      <c r="Y42" s="355">
        <f t="shared" si="30"/>
        <v>-0.2918973995262527</v>
      </c>
    </row>
    <row r="43" spans="1:25" ht="19.5" customHeight="1">
      <c r="A43" s="349" t="s">
        <v>170</v>
      </c>
      <c r="B43" s="350">
        <v>56.175</v>
      </c>
      <c r="C43" s="351">
        <v>31.075</v>
      </c>
      <c r="D43" s="352">
        <v>0</v>
      </c>
      <c r="E43" s="369">
        <v>0</v>
      </c>
      <c r="F43" s="352">
        <f aca="true" t="shared" si="31" ref="F43:F57">SUM(B43:E43)</f>
        <v>87.25</v>
      </c>
      <c r="G43" s="353">
        <f aca="true" t="shared" si="32" ref="G43:G57">F43/$F$9</f>
        <v>0.001727895048545929</v>
      </c>
      <c r="H43" s="350"/>
      <c r="I43" s="351"/>
      <c r="J43" s="352"/>
      <c r="K43" s="351"/>
      <c r="L43" s="352">
        <f aca="true" t="shared" si="33" ref="L43:L57">SUM(H43:K43)</f>
        <v>0</v>
      </c>
      <c r="M43" s="378" t="str">
        <f t="shared" si="3"/>
        <v>         /0</v>
      </c>
      <c r="N43" s="379">
        <v>168.053</v>
      </c>
      <c r="O43" s="351">
        <v>139.206</v>
      </c>
      <c r="P43" s="352"/>
      <c r="Q43" s="351"/>
      <c r="R43" s="352">
        <f aca="true" t="shared" si="34" ref="R43:R58">SUM(N43:Q43)</f>
        <v>307.259</v>
      </c>
      <c r="S43" s="380">
        <f aca="true" t="shared" si="35" ref="S43:S57">R43/$R$9</f>
        <v>0.000691821016392482</v>
      </c>
      <c r="T43" s="350"/>
      <c r="U43" s="351"/>
      <c r="V43" s="352">
        <v>135.5</v>
      </c>
      <c r="W43" s="351">
        <v>5.5</v>
      </c>
      <c r="X43" s="352">
        <f aca="true" t="shared" si="36" ref="X43:X57">SUM(T43:W43)</f>
        <v>141</v>
      </c>
      <c r="Y43" s="355">
        <f aca="true" t="shared" si="37" ref="Y43:Y57">IF(ISERROR(R43/X43-1),"         /0",IF(R43/X43&gt;5,"  *  ",(R43/X43-1)))</f>
        <v>1.1791418439716312</v>
      </c>
    </row>
    <row r="44" spans="1:25" ht="19.5" customHeight="1" thickBot="1">
      <c r="A44" s="356" t="s">
        <v>167</v>
      </c>
      <c r="B44" s="357">
        <v>83.151</v>
      </c>
      <c r="C44" s="358">
        <v>66.40000000000002</v>
      </c>
      <c r="D44" s="359">
        <v>0.6890000000000001</v>
      </c>
      <c r="E44" s="372">
        <v>7.725</v>
      </c>
      <c r="F44" s="359">
        <f t="shared" si="31"/>
        <v>157.965</v>
      </c>
      <c r="G44" s="360">
        <f t="shared" si="32"/>
        <v>0.0031283317059433544</v>
      </c>
      <c r="H44" s="357">
        <v>409.973</v>
      </c>
      <c r="I44" s="358">
        <v>281.46299999999997</v>
      </c>
      <c r="J44" s="359">
        <v>0.02</v>
      </c>
      <c r="K44" s="358">
        <v>624.7570000000001</v>
      </c>
      <c r="L44" s="359">
        <f t="shared" si="33"/>
        <v>1316.213</v>
      </c>
      <c r="M44" s="381">
        <f t="shared" si="3"/>
        <v>-0.8799852303540536</v>
      </c>
      <c r="N44" s="382">
        <v>2499.0189999999993</v>
      </c>
      <c r="O44" s="358">
        <v>2477.6870000000004</v>
      </c>
      <c r="P44" s="359">
        <v>373.69199999999995</v>
      </c>
      <c r="Q44" s="358">
        <v>540.0300000000001</v>
      </c>
      <c r="R44" s="359">
        <f t="shared" si="34"/>
        <v>5890.428</v>
      </c>
      <c r="S44" s="383">
        <f t="shared" si="35"/>
        <v>0.013262823500521496</v>
      </c>
      <c r="T44" s="357">
        <v>3792.977</v>
      </c>
      <c r="U44" s="358">
        <v>3890.973</v>
      </c>
      <c r="V44" s="359">
        <v>675.042</v>
      </c>
      <c r="W44" s="358">
        <v>3205.6710000000003</v>
      </c>
      <c r="X44" s="359">
        <f t="shared" si="36"/>
        <v>11564.663</v>
      </c>
      <c r="Y44" s="362">
        <f t="shared" si="37"/>
        <v>-0.4906528620851295</v>
      </c>
    </row>
    <row r="45" spans="1:25" s="145" customFormat="1" ht="19.5" customHeight="1">
      <c r="A45" s="152" t="s">
        <v>54</v>
      </c>
      <c r="B45" s="149">
        <f>SUM(B46:B54)</f>
        <v>1516.6450000000002</v>
      </c>
      <c r="C45" s="148">
        <f>SUM(C46:C54)</f>
        <v>2242.761</v>
      </c>
      <c r="D45" s="147">
        <f>SUM(D46:D54)</f>
        <v>321.149</v>
      </c>
      <c r="E45" s="148">
        <f>SUM(E46:E54)</f>
        <v>305.423</v>
      </c>
      <c r="F45" s="147">
        <f t="shared" si="31"/>
        <v>4385.978</v>
      </c>
      <c r="G45" s="150">
        <f t="shared" si="32"/>
        <v>0.08685970967600432</v>
      </c>
      <c r="H45" s="149">
        <f>SUM(H46:H54)</f>
        <v>2178.278</v>
      </c>
      <c r="I45" s="148">
        <f>SUM(I46:I54)</f>
        <v>1991.1919999999998</v>
      </c>
      <c r="J45" s="147">
        <f>SUM(J46:J54)</f>
        <v>0</v>
      </c>
      <c r="K45" s="148">
        <f>SUM(K46:K54)</f>
        <v>0</v>
      </c>
      <c r="L45" s="147">
        <f t="shared" si="33"/>
        <v>4169.469999999999</v>
      </c>
      <c r="M45" s="267">
        <f t="shared" si="3"/>
        <v>0.051926983525484305</v>
      </c>
      <c r="N45" s="270">
        <f>SUM(N46:N54)</f>
        <v>12201.992</v>
      </c>
      <c r="O45" s="148">
        <f>SUM(O46:O54)</f>
        <v>17055.609</v>
      </c>
      <c r="P45" s="147">
        <f>SUM(P46:P54)</f>
        <v>1592.414</v>
      </c>
      <c r="Q45" s="148">
        <f>SUM(Q46:Q54)</f>
        <v>1377.0520000000001</v>
      </c>
      <c r="R45" s="147">
        <f t="shared" si="34"/>
        <v>32227.067000000003</v>
      </c>
      <c r="S45" s="283">
        <f t="shared" si="35"/>
        <v>0.07256211289917827</v>
      </c>
      <c r="T45" s="149">
        <f>SUM(T46:T54)</f>
        <v>21163.885</v>
      </c>
      <c r="U45" s="148">
        <f>SUM(U46:U54)</f>
        <v>15905.215</v>
      </c>
      <c r="V45" s="147">
        <f>SUM(V46:V54)</f>
        <v>610.775</v>
      </c>
      <c r="W45" s="148">
        <f>SUM(W46:W54)</f>
        <v>6.178999999999999</v>
      </c>
      <c r="X45" s="147">
        <f t="shared" si="36"/>
        <v>37686.054</v>
      </c>
      <c r="Y45" s="146">
        <f t="shared" si="37"/>
        <v>-0.14485430074477934</v>
      </c>
    </row>
    <row r="46" spans="1:25" ht="19.5" customHeight="1">
      <c r="A46" s="342" t="s">
        <v>156</v>
      </c>
      <c r="B46" s="343">
        <v>360.681</v>
      </c>
      <c r="C46" s="344">
        <v>977.736</v>
      </c>
      <c r="D46" s="345">
        <v>0</v>
      </c>
      <c r="E46" s="344">
        <v>0</v>
      </c>
      <c r="F46" s="345">
        <f t="shared" si="31"/>
        <v>1338.417</v>
      </c>
      <c r="G46" s="346">
        <f t="shared" si="32"/>
        <v>0.026505949652603968</v>
      </c>
      <c r="H46" s="343">
        <v>171.141</v>
      </c>
      <c r="I46" s="344">
        <v>733.687</v>
      </c>
      <c r="J46" s="345">
        <v>0</v>
      </c>
      <c r="K46" s="344">
        <v>0</v>
      </c>
      <c r="L46" s="345">
        <f t="shared" si="33"/>
        <v>904.828</v>
      </c>
      <c r="M46" s="375">
        <f t="shared" si="3"/>
        <v>0.4791949409169478</v>
      </c>
      <c r="N46" s="376">
        <v>2508.5099999999998</v>
      </c>
      <c r="O46" s="344">
        <v>6509.117</v>
      </c>
      <c r="P46" s="345">
        <v>0</v>
      </c>
      <c r="Q46" s="344">
        <v>0</v>
      </c>
      <c r="R46" s="345">
        <f t="shared" si="34"/>
        <v>9017.627</v>
      </c>
      <c r="S46" s="377">
        <f t="shared" si="35"/>
        <v>0.02030399069380649</v>
      </c>
      <c r="T46" s="343">
        <v>868.1880000000001</v>
      </c>
      <c r="U46" s="344">
        <v>5867.931999999999</v>
      </c>
      <c r="V46" s="345">
        <v>0</v>
      </c>
      <c r="W46" s="344">
        <v>0</v>
      </c>
      <c r="X46" s="345">
        <f t="shared" si="36"/>
        <v>6736.119999999999</v>
      </c>
      <c r="Y46" s="348">
        <f t="shared" si="37"/>
        <v>0.3386974994507226</v>
      </c>
    </row>
    <row r="47" spans="1:25" ht="19.5" customHeight="1">
      <c r="A47" s="349" t="s">
        <v>216</v>
      </c>
      <c r="B47" s="350">
        <v>766.788</v>
      </c>
      <c r="C47" s="351">
        <v>86.055</v>
      </c>
      <c r="D47" s="352">
        <v>0</v>
      </c>
      <c r="E47" s="351">
        <v>0</v>
      </c>
      <c r="F47" s="352">
        <f t="shared" si="31"/>
        <v>852.8430000000001</v>
      </c>
      <c r="G47" s="353">
        <f t="shared" si="32"/>
        <v>0.016889664147702644</v>
      </c>
      <c r="H47" s="350">
        <v>438.93</v>
      </c>
      <c r="I47" s="351">
        <v>135</v>
      </c>
      <c r="J47" s="352"/>
      <c r="K47" s="351"/>
      <c r="L47" s="352">
        <f t="shared" si="33"/>
        <v>573.9300000000001</v>
      </c>
      <c r="M47" s="378">
        <f t="shared" si="3"/>
        <v>0.4859704145104804</v>
      </c>
      <c r="N47" s="379">
        <v>5457.432000000001</v>
      </c>
      <c r="O47" s="351">
        <v>919.0089999999998</v>
      </c>
      <c r="P47" s="352">
        <v>96.968</v>
      </c>
      <c r="Q47" s="351">
        <v>11.984</v>
      </c>
      <c r="R47" s="352">
        <f t="shared" si="34"/>
        <v>6485.393000000001</v>
      </c>
      <c r="S47" s="380">
        <f t="shared" si="35"/>
        <v>0.014602440211563171</v>
      </c>
      <c r="T47" s="350">
        <v>6195.509</v>
      </c>
      <c r="U47" s="351">
        <v>1142.6399999999999</v>
      </c>
      <c r="V47" s="352">
        <v>610.775</v>
      </c>
      <c r="W47" s="351">
        <v>5.879</v>
      </c>
      <c r="X47" s="352">
        <f t="shared" si="36"/>
        <v>7954.802999999999</v>
      </c>
      <c r="Y47" s="355">
        <f t="shared" si="37"/>
        <v>-0.1847198478705253</v>
      </c>
    </row>
    <row r="48" spans="1:25" ht="19.5" customHeight="1">
      <c r="A48" s="349" t="s">
        <v>218</v>
      </c>
      <c r="B48" s="350">
        <v>0</v>
      </c>
      <c r="C48" s="351">
        <v>0</v>
      </c>
      <c r="D48" s="352">
        <v>321.149</v>
      </c>
      <c r="E48" s="351">
        <v>305.273</v>
      </c>
      <c r="F48" s="352">
        <f t="shared" si="31"/>
        <v>626.422</v>
      </c>
      <c r="G48" s="353">
        <f t="shared" si="32"/>
        <v>0.012405632918054302</v>
      </c>
      <c r="H48" s="350"/>
      <c r="I48" s="351"/>
      <c r="J48" s="352"/>
      <c r="K48" s="351"/>
      <c r="L48" s="352">
        <f t="shared" si="33"/>
        <v>0</v>
      </c>
      <c r="M48" s="378" t="str">
        <f t="shared" si="3"/>
        <v>         /0</v>
      </c>
      <c r="N48" s="379"/>
      <c r="O48" s="351"/>
      <c r="P48" s="352">
        <v>1494.946</v>
      </c>
      <c r="Q48" s="351">
        <v>1364.7930000000001</v>
      </c>
      <c r="R48" s="352">
        <f t="shared" si="34"/>
        <v>2859.739</v>
      </c>
      <c r="S48" s="380">
        <f t="shared" si="35"/>
        <v>0.00643895717162791</v>
      </c>
      <c r="T48" s="350"/>
      <c r="U48" s="351"/>
      <c r="V48" s="352"/>
      <c r="W48" s="351"/>
      <c r="X48" s="352">
        <f t="shared" si="36"/>
        <v>0</v>
      </c>
      <c r="Y48" s="355" t="str">
        <f t="shared" si="37"/>
        <v>         /0</v>
      </c>
    </row>
    <row r="49" spans="1:25" ht="19.5" customHeight="1">
      <c r="A49" s="349" t="s">
        <v>182</v>
      </c>
      <c r="B49" s="350">
        <v>184.214</v>
      </c>
      <c r="C49" s="351">
        <v>292.42999999999995</v>
      </c>
      <c r="D49" s="352">
        <v>0</v>
      </c>
      <c r="E49" s="351">
        <v>0</v>
      </c>
      <c r="F49" s="352">
        <f t="shared" si="31"/>
        <v>476.64399999999995</v>
      </c>
      <c r="G49" s="353">
        <f t="shared" si="32"/>
        <v>0.009439436189330953</v>
      </c>
      <c r="H49" s="350">
        <v>169.462</v>
      </c>
      <c r="I49" s="351">
        <v>428.46399999999994</v>
      </c>
      <c r="J49" s="352"/>
      <c r="K49" s="351"/>
      <c r="L49" s="352">
        <f t="shared" si="33"/>
        <v>597.9259999999999</v>
      </c>
      <c r="M49" s="378">
        <f t="shared" si="3"/>
        <v>-0.20283780936102458</v>
      </c>
      <c r="N49" s="379">
        <v>1799.0690000000004</v>
      </c>
      <c r="O49" s="351">
        <v>3508.1470000000004</v>
      </c>
      <c r="P49" s="352"/>
      <c r="Q49" s="351"/>
      <c r="R49" s="352">
        <f t="shared" si="34"/>
        <v>5307.216</v>
      </c>
      <c r="S49" s="380">
        <f t="shared" si="35"/>
        <v>0.011949669716214799</v>
      </c>
      <c r="T49" s="350">
        <v>1734.3609999999999</v>
      </c>
      <c r="U49" s="351">
        <v>3049.224</v>
      </c>
      <c r="V49" s="352"/>
      <c r="W49" s="351"/>
      <c r="X49" s="352">
        <f t="shared" si="36"/>
        <v>4783.585</v>
      </c>
      <c r="Y49" s="355">
        <f t="shared" si="37"/>
        <v>0.10946413620746798</v>
      </c>
    </row>
    <row r="50" spans="1:25" ht="19.5" customHeight="1">
      <c r="A50" s="349" t="s">
        <v>191</v>
      </c>
      <c r="B50" s="350">
        <v>42.30500000000001</v>
      </c>
      <c r="C50" s="351">
        <v>380.52200000000005</v>
      </c>
      <c r="D50" s="352">
        <v>0</v>
      </c>
      <c r="E50" s="351">
        <v>0</v>
      </c>
      <c r="F50" s="352">
        <f t="shared" si="31"/>
        <v>422.82700000000006</v>
      </c>
      <c r="G50" s="353">
        <f t="shared" si="32"/>
        <v>0.008373646758642174</v>
      </c>
      <c r="H50" s="350">
        <v>85.10199999999999</v>
      </c>
      <c r="I50" s="351">
        <v>284.63</v>
      </c>
      <c r="J50" s="352"/>
      <c r="K50" s="351"/>
      <c r="L50" s="352">
        <f t="shared" si="33"/>
        <v>369.73199999999997</v>
      </c>
      <c r="M50" s="378">
        <f>IF(ISERROR(F50/L50-1),"         /0",(F50/L50-1))</f>
        <v>0.14360401588177396</v>
      </c>
      <c r="N50" s="379">
        <v>642.739</v>
      </c>
      <c r="O50" s="351">
        <v>2685.1789999999996</v>
      </c>
      <c r="P50" s="352"/>
      <c r="Q50" s="351"/>
      <c r="R50" s="352">
        <f t="shared" si="34"/>
        <v>3327.9179999999997</v>
      </c>
      <c r="S50" s="380">
        <f t="shared" si="35"/>
        <v>0.0074931039065766515</v>
      </c>
      <c r="T50" s="350">
        <v>956.372</v>
      </c>
      <c r="U50" s="351">
        <v>2505.612</v>
      </c>
      <c r="V50" s="352"/>
      <c r="W50" s="351"/>
      <c r="X50" s="352">
        <f t="shared" si="36"/>
        <v>3461.984</v>
      </c>
      <c r="Y50" s="355">
        <f t="shared" si="37"/>
        <v>-0.038725193415105386</v>
      </c>
    </row>
    <row r="51" spans="1:25" ht="19.5" customHeight="1">
      <c r="A51" s="349" t="s">
        <v>186</v>
      </c>
      <c r="B51" s="350">
        <v>8.363</v>
      </c>
      <c r="C51" s="351">
        <v>271.112</v>
      </c>
      <c r="D51" s="352">
        <v>0</v>
      </c>
      <c r="E51" s="351">
        <v>0</v>
      </c>
      <c r="F51" s="352">
        <f t="shared" si="31"/>
        <v>279.475</v>
      </c>
      <c r="G51" s="353">
        <f t="shared" si="32"/>
        <v>0.005534710242892533</v>
      </c>
      <c r="H51" s="350">
        <v>18.775</v>
      </c>
      <c r="I51" s="351">
        <v>234.78799999999998</v>
      </c>
      <c r="J51" s="352"/>
      <c r="K51" s="351"/>
      <c r="L51" s="352">
        <f t="shared" si="33"/>
        <v>253.563</v>
      </c>
      <c r="M51" s="378">
        <f>IF(ISERROR(F51/L51-1),"         /0",(F51/L51-1))</f>
        <v>0.10219156580415922</v>
      </c>
      <c r="N51" s="379">
        <v>119.774</v>
      </c>
      <c r="O51" s="351">
        <v>1985.416</v>
      </c>
      <c r="P51" s="352"/>
      <c r="Q51" s="351"/>
      <c r="R51" s="352">
        <f t="shared" si="34"/>
        <v>2105.19</v>
      </c>
      <c r="S51" s="380">
        <f t="shared" si="35"/>
        <v>0.004740022865072428</v>
      </c>
      <c r="T51" s="350">
        <v>106.66400000000002</v>
      </c>
      <c r="U51" s="351">
        <v>1895.547</v>
      </c>
      <c r="V51" s="352"/>
      <c r="W51" s="351"/>
      <c r="X51" s="352">
        <f t="shared" si="36"/>
        <v>2002.211</v>
      </c>
      <c r="Y51" s="355">
        <f t="shared" si="37"/>
        <v>0.05143264121513669</v>
      </c>
    </row>
    <row r="52" spans="1:25" ht="19.5" customHeight="1">
      <c r="A52" s="349" t="s">
        <v>196</v>
      </c>
      <c r="B52" s="350">
        <v>100.604</v>
      </c>
      <c r="C52" s="351">
        <v>132.226</v>
      </c>
      <c r="D52" s="352">
        <v>0</v>
      </c>
      <c r="E52" s="351">
        <v>0</v>
      </c>
      <c r="F52" s="352">
        <f t="shared" si="31"/>
        <v>232.82999999999998</v>
      </c>
      <c r="G52" s="353">
        <f t="shared" si="32"/>
        <v>0.004610954775391961</v>
      </c>
      <c r="H52" s="350">
        <v>135.808</v>
      </c>
      <c r="I52" s="351">
        <v>128.48399999999998</v>
      </c>
      <c r="J52" s="352"/>
      <c r="K52" s="351"/>
      <c r="L52" s="352">
        <f t="shared" si="33"/>
        <v>264.292</v>
      </c>
      <c r="M52" s="378">
        <f>IF(ISERROR(F52/L52-1),"         /0",(F52/L52-1))</f>
        <v>-0.11904257412256136</v>
      </c>
      <c r="N52" s="379">
        <v>971.171</v>
      </c>
      <c r="O52" s="351">
        <v>1078.522</v>
      </c>
      <c r="P52" s="352"/>
      <c r="Q52" s="351"/>
      <c r="R52" s="352">
        <f t="shared" si="34"/>
        <v>2049.693</v>
      </c>
      <c r="S52" s="380">
        <f t="shared" si="35"/>
        <v>0.004615066424588232</v>
      </c>
      <c r="T52" s="350">
        <v>789.863</v>
      </c>
      <c r="U52" s="351">
        <v>808.5509999999999</v>
      </c>
      <c r="V52" s="352"/>
      <c r="W52" s="351"/>
      <c r="X52" s="352">
        <f t="shared" si="36"/>
        <v>1598.414</v>
      </c>
      <c r="Y52" s="355">
        <f t="shared" si="37"/>
        <v>0.28232923385305697</v>
      </c>
    </row>
    <row r="53" spans="1:25" ht="19.5" customHeight="1">
      <c r="A53" s="349" t="s">
        <v>188</v>
      </c>
      <c r="B53" s="350">
        <v>41.712</v>
      </c>
      <c r="C53" s="351">
        <v>102.68</v>
      </c>
      <c r="D53" s="352">
        <v>0</v>
      </c>
      <c r="E53" s="351">
        <v>0</v>
      </c>
      <c r="F53" s="352">
        <f t="shared" si="31"/>
        <v>144.392</v>
      </c>
      <c r="G53" s="353">
        <f t="shared" si="32"/>
        <v>0.0028595326286492122</v>
      </c>
      <c r="H53" s="350"/>
      <c r="I53" s="351"/>
      <c r="J53" s="352"/>
      <c r="K53" s="351"/>
      <c r="L53" s="352">
        <f t="shared" si="33"/>
        <v>0</v>
      </c>
      <c r="M53" s="378" t="str">
        <f t="shared" si="3"/>
        <v>         /0</v>
      </c>
      <c r="N53" s="379">
        <v>122.693</v>
      </c>
      <c r="O53" s="351">
        <v>259.11400000000003</v>
      </c>
      <c r="P53" s="352"/>
      <c r="Q53" s="351"/>
      <c r="R53" s="352">
        <f t="shared" si="34"/>
        <v>381.807</v>
      </c>
      <c r="S53" s="380">
        <f t="shared" si="35"/>
        <v>0.0008596724808899475</v>
      </c>
      <c r="T53" s="350"/>
      <c r="U53" s="351"/>
      <c r="V53" s="352"/>
      <c r="W53" s="351"/>
      <c r="X53" s="352">
        <f t="shared" si="36"/>
        <v>0</v>
      </c>
      <c r="Y53" s="355" t="str">
        <f t="shared" si="37"/>
        <v>         /0</v>
      </c>
    </row>
    <row r="54" spans="1:25" ht="19.5" customHeight="1" thickBot="1">
      <c r="A54" s="356" t="s">
        <v>167</v>
      </c>
      <c r="B54" s="357">
        <v>11.978</v>
      </c>
      <c r="C54" s="358">
        <v>0</v>
      </c>
      <c r="D54" s="359">
        <v>0</v>
      </c>
      <c r="E54" s="358">
        <v>0.15</v>
      </c>
      <c r="F54" s="359">
        <f t="shared" si="31"/>
        <v>12.128</v>
      </c>
      <c r="G54" s="360">
        <f t="shared" si="32"/>
        <v>0.0002401823627365619</v>
      </c>
      <c r="H54" s="357">
        <v>1159.06</v>
      </c>
      <c r="I54" s="358">
        <v>46.138999999999996</v>
      </c>
      <c r="J54" s="359"/>
      <c r="K54" s="358"/>
      <c r="L54" s="359">
        <f t="shared" si="33"/>
        <v>1205.1989999999998</v>
      </c>
      <c r="M54" s="381">
        <f aca="true" t="shared" si="38" ref="M54:M78">IF(ISERROR(F54/L54-1),"         /0",(F54/L54-1))</f>
        <v>-0.9899369315772748</v>
      </c>
      <c r="N54" s="382">
        <v>580.604</v>
      </c>
      <c r="O54" s="358">
        <v>111.105</v>
      </c>
      <c r="P54" s="359">
        <v>0.5</v>
      </c>
      <c r="Q54" s="358">
        <v>0.275</v>
      </c>
      <c r="R54" s="359">
        <f t="shared" si="34"/>
        <v>692.484</v>
      </c>
      <c r="S54" s="383">
        <f t="shared" si="35"/>
        <v>0.0015591894288386394</v>
      </c>
      <c r="T54" s="357">
        <v>10512.927999999998</v>
      </c>
      <c r="U54" s="358">
        <v>635.709</v>
      </c>
      <c r="V54" s="359"/>
      <c r="W54" s="358">
        <v>0.3</v>
      </c>
      <c r="X54" s="359">
        <f t="shared" si="36"/>
        <v>11148.936999999998</v>
      </c>
      <c r="Y54" s="362">
        <f t="shared" si="37"/>
        <v>-0.9378878901190311</v>
      </c>
    </row>
    <row r="55" spans="1:25" s="145" customFormat="1" ht="19.5" customHeight="1">
      <c r="A55" s="152" t="s">
        <v>53</v>
      </c>
      <c r="B55" s="149">
        <f>SUM(B56:B73)</f>
        <v>2503.256</v>
      </c>
      <c r="C55" s="148">
        <f>SUM(C56:C73)</f>
        <v>2062.776</v>
      </c>
      <c r="D55" s="147">
        <f>SUM(D56:D73)</f>
        <v>0.616</v>
      </c>
      <c r="E55" s="148">
        <f>SUM(E56:E73)</f>
        <v>263.528</v>
      </c>
      <c r="F55" s="147">
        <f t="shared" si="31"/>
        <v>4830.1759999999995</v>
      </c>
      <c r="G55" s="150">
        <f t="shared" si="32"/>
        <v>0.095656586750778</v>
      </c>
      <c r="H55" s="149">
        <f>SUM(H56:H73)</f>
        <v>2870.1639999999993</v>
      </c>
      <c r="I55" s="148">
        <f>SUM(I56:I73)</f>
        <v>2009.9740000000002</v>
      </c>
      <c r="J55" s="147">
        <f>SUM(J56:J73)</f>
        <v>0.04</v>
      </c>
      <c r="K55" s="148">
        <f>SUM(K56:K73)</f>
        <v>206.968</v>
      </c>
      <c r="L55" s="147">
        <f t="shared" si="33"/>
        <v>5087.145999999999</v>
      </c>
      <c r="M55" s="267">
        <f t="shared" si="38"/>
        <v>-0.05051358856223109</v>
      </c>
      <c r="N55" s="270">
        <f>SUM(N56:N73)</f>
        <v>25059.205999999995</v>
      </c>
      <c r="O55" s="148">
        <f>SUM(O56:O73)</f>
        <v>16176.343000000003</v>
      </c>
      <c r="P55" s="147">
        <f>SUM(P56:P73)</f>
        <v>2024.0660000000005</v>
      </c>
      <c r="Q55" s="148">
        <f>SUM(Q56:Q73)</f>
        <v>1672.4049999999995</v>
      </c>
      <c r="R55" s="147">
        <f t="shared" si="34"/>
        <v>44932.02</v>
      </c>
      <c r="S55" s="283">
        <f t="shared" si="35"/>
        <v>0.10116844663611911</v>
      </c>
      <c r="T55" s="149">
        <f>SUM(T56:T73)</f>
        <v>24577.594</v>
      </c>
      <c r="U55" s="148">
        <f>SUM(U56:U73)</f>
        <v>18030.169000000005</v>
      </c>
      <c r="V55" s="147">
        <f>SUM(V56:V73)</f>
        <v>605.2729999999999</v>
      </c>
      <c r="W55" s="148">
        <f>SUM(W56:W73)</f>
        <v>1121.304</v>
      </c>
      <c r="X55" s="147">
        <f t="shared" si="36"/>
        <v>44334.34000000001</v>
      </c>
      <c r="Y55" s="146">
        <f t="shared" si="37"/>
        <v>0.013481197644985565</v>
      </c>
    </row>
    <row r="56" spans="1:25" s="137" customFormat="1" ht="19.5" customHeight="1">
      <c r="A56" s="342" t="s">
        <v>213</v>
      </c>
      <c r="B56" s="343">
        <v>471.534</v>
      </c>
      <c r="C56" s="344">
        <v>279.19</v>
      </c>
      <c r="D56" s="345">
        <v>0</v>
      </c>
      <c r="E56" s="344">
        <v>0</v>
      </c>
      <c r="F56" s="345">
        <f t="shared" si="31"/>
        <v>750.7239999999999</v>
      </c>
      <c r="G56" s="346">
        <f t="shared" si="32"/>
        <v>0.01486730409655695</v>
      </c>
      <c r="H56" s="343">
        <v>375.33799999999997</v>
      </c>
      <c r="I56" s="344">
        <v>248.689</v>
      </c>
      <c r="J56" s="345"/>
      <c r="K56" s="344"/>
      <c r="L56" s="345">
        <f t="shared" si="33"/>
        <v>624.0269999999999</v>
      </c>
      <c r="M56" s="375">
        <f t="shared" si="38"/>
        <v>0.2030312790952955</v>
      </c>
      <c r="N56" s="376">
        <v>4232.4490000000005</v>
      </c>
      <c r="O56" s="344">
        <v>2445.608</v>
      </c>
      <c r="P56" s="345"/>
      <c r="Q56" s="344"/>
      <c r="R56" s="345">
        <f t="shared" si="34"/>
        <v>6678.057000000001</v>
      </c>
      <c r="S56" s="377">
        <f t="shared" si="35"/>
        <v>0.015036240374625085</v>
      </c>
      <c r="T56" s="343">
        <v>2484.508</v>
      </c>
      <c r="U56" s="344">
        <v>1828.273</v>
      </c>
      <c r="V56" s="345"/>
      <c r="W56" s="344"/>
      <c r="X56" s="345">
        <f t="shared" si="36"/>
        <v>4312.781</v>
      </c>
      <c r="Y56" s="348">
        <f t="shared" si="37"/>
        <v>0.5484340614559378</v>
      </c>
    </row>
    <row r="57" spans="1:25" s="137" customFormat="1" ht="19.5" customHeight="1">
      <c r="A57" s="349" t="s">
        <v>168</v>
      </c>
      <c r="B57" s="350">
        <v>332.173</v>
      </c>
      <c r="C57" s="351">
        <v>319.77000000000004</v>
      </c>
      <c r="D57" s="352">
        <v>0</v>
      </c>
      <c r="E57" s="351">
        <v>0</v>
      </c>
      <c r="F57" s="352">
        <f t="shared" si="31"/>
        <v>651.943</v>
      </c>
      <c r="G57" s="353">
        <f t="shared" si="32"/>
        <v>0.012911049646237002</v>
      </c>
      <c r="H57" s="350">
        <v>568.4159999999999</v>
      </c>
      <c r="I57" s="351">
        <v>370.74</v>
      </c>
      <c r="J57" s="352"/>
      <c r="K57" s="351"/>
      <c r="L57" s="352">
        <f t="shared" si="33"/>
        <v>939.156</v>
      </c>
      <c r="M57" s="378">
        <f t="shared" si="38"/>
        <v>-0.3058203322983615</v>
      </c>
      <c r="N57" s="379">
        <v>3137.6610000000005</v>
      </c>
      <c r="O57" s="351">
        <v>2206.7830000000004</v>
      </c>
      <c r="P57" s="352"/>
      <c r="Q57" s="351"/>
      <c r="R57" s="352">
        <f t="shared" si="34"/>
        <v>5344.444000000001</v>
      </c>
      <c r="S57" s="380">
        <f t="shared" si="35"/>
        <v>0.012033491875364765</v>
      </c>
      <c r="T57" s="350">
        <v>4285.629999999999</v>
      </c>
      <c r="U57" s="351">
        <v>3532.500000000001</v>
      </c>
      <c r="V57" s="352"/>
      <c r="W57" s="351"/>
      <c r="X57" s="352">
        <f t="shared" si="36"/>
        <v>7818.13</v>
      </c>
      <c r="Y57" s="355">
        <f t="shared" si="37"/>
        <v>-0.3164037947693372</v>
      </c>
    </row>
    <row r="58" spans="1:25" s="137" customFormat="1" ht="19.5" customHeight="1">
      <c r="A58" s="349" t="s">
        <v>162</v>
      </c>
      <c r="B58" s="350">
        <v>414.602</v>
      </c>
      <c r="C58" s="351">
        <v>143.046</v>
      </c>
      <c r="D58" s="352">
        <v>0</v>
      </c>
      <c r="E58" s="351">
        <v>0</v>
      </c>
      <c r="F58" s="352">
        <f aca="true" t="shared" si="39" ref="F58:F64">SUM(B58:E58)</f>
        <v>557.6479999999999</v>
      </c>
      <c r="G58" s="353">
        <f aca="true" t="shared" si="40" ref="G58:G64">F58/$F$9</f>
        <v>0.011043635736751175</v>
      </c>
      <c r="H58" s="350">
        <v>444.4579999999999</v>
      </c>
      <c r="I58" s="351">
        <v>152.799</v>
      </c>
      <c r="J58" s="352"/>
      <c r="K58" s="351"/>
      <c r="L58" s="352">
        <f aca="true" t="shared" si="41" ref="L58:L64">SUM(H58:K58)</f>
        <v>597.257</v>
      </c>
      <c r="M58" s="378">
        <f t="shared" si="38"/>
        <v>-0.06631818463408556</v>
      </c>
      <c r="N58" s="379">
        <v>3873.153</v>
      </c>
      <c r="O58" s="351">
        <v>1229.0389999999995</v>
      </c>
      <c r="P58" s="352"/>
      <c r="Q58" s="351"/>
      <c r="R58" s="352">
        <f t="shared" si="34"/>
        <v>5102.191999999999</v>
      </c>
      <c r="S58" s="380">
        <f aca="true" t="shared" si="42" ref="S58:S64">R58/$R$9</f>
        <v>0.011488039911832004</v>
      </c>
      <c r="T58" s="350">
        <v>3166.129</v>
      </c>
      <c r="U58" s="351">
        <v>1266.6260000000002</v>
      </c>
      <c r="V58" s="352"/>
      <c r="W58" s="351"/>
      <c r="X58" s="352">
        <f aca="true" t="shared" si="43" ref="X58:X64">SUM(T58:W58)</f>
        <v>4432.755</v>
      </c>
      <c r="Y58" s="355">
        <f aca="true" t="shared" si="44" ref="Y58:Y64">IF(ISERROR(R58/X58-1),"         /0",IF(R58/X58&gt;5,"  *  ",(R58/X58-1)))</f>
        <v>0.15102052786585296</v>
      </c>
    </row>
    <row r="59" spans="1:25" s="137" customFormat="1" ht="19.5" customHeight="1">
      <c r="A59" s="349" t="s">
        <v>169</v>
      </c>
      <c r="B59" s="350">
        <v>353.23199999999997</v>
      </c>
      <c r="C59" s="351">
        <v>163.058</v>
      </c>
      <c r="D59" s="352">
        <v>0</v>
      </c>
      <c r="E59" s="351">
        <v>0</v>
      </c>
      <c r="F59" s="352">
        <f t="shared" si="39"/>
        <v>516.29</v>
      </c>
      <c r="G59" s="353">
        <f t="shared" si="40"/>
        <v>0.01022458377780834</v>
      </c>
      <c r="H59" s="350">
        <v>135.585</v>
      </c>
      <c r="I59" s="351">
        <v>24.463</v>
      </c>
      <c r="J59" s="352"/>
      <c r="K59" s="351"/>
      <c r="L59" s="352">
        <f t="shared" si="41"/>
        <v>160.048</v>
      </c>
      <c r="M59" s="378">
        <f t="shared" si="38"/>
        <v>2.2258447465760267</v>
      </c>
      <c r="N59" s="379">
        <v>2258.9299999999994</v>
      </c>
      <c r="O59" s="351">
        <v>776.0810000000001</v>
      </c>
      <c r="P59" s="352"/>
      <c r="Q59" s="351"/>
      <c r="R59" s="352">
        <f aca="true" t="shared" si="45" ref="R59:R64">SUM(N59:Q59)</f>
        <v>3035.0109999999995</v>
      </c>
      <c r="S59" s="380">
        <f t="shared" si="42"/>
        <v>0.006833597696999478</v>
      </c>
      <c r="T59" s="350">
        <v>2014.378</v>
      </c>
      <c r="U59" s="351">
        <v>1303.7350000000001</v>
      </c>
      <c r="V59" s="352"/>
      <c r="W59" s="351"/>
      <c r="X59" s="352">
        <f t="shared" si="43"/>
        <v>3318.1130000000003</v>
      </c>
      <c r="Y59" s="355">
        <f t="shared" si="44"/>
        <v>-0.08532018047607204</v>
      </c>
    </row>
    <row r="60" spans="1:25" s="137" customFormat="1" ht="19.5" customHeight="1">
      <c r="A60" s="349" t="s">
        <v>156</v>
      </c>
      <c r="B60" s="350">
        <v>284.12199999999996</v>
      </c>
      <c r="C60" s="351">
        <v>197.621</v>
      </c>
      <c r="D60" s="352">
        <v>0</v>
      </c>
      <c r="E60" s="351">
        <v>0</v>
      </c>
      <c r="F60" s="352">
        <f t="shared" si="39"/>
        <v>481.74299999999994</v>
      </c>
      <c r="G60" s="353">
        <f t="shared" si="40"/>
        <v>0.009540416554402995</v>
      </c>
      <c r="H60" s="350">
        <v>228.417</v>
      </c>
      <c r="I60" s="351">
        <v>90.77</v>
      </c>
      <c r="J60" s="352">
        <v>0</v>
      </c>
      <c r="K60" s="351">
        <v>0</v>
      </c>
      <c r="L60" s="352">
        <f t="shared" si="41"/>
        <v>319.187</v>
      </c>
      <c r="M60" s="378">
        <f t="shared" si="38"/>
        <v>0.50928139303919</v>
      </c>
      <c r="N60" s="379">
        <v>2679.7069999999994</v>
      </c>
      <c r="O60" s="351">
        <v>962.0789999999998</v>
      </c>
      <c r="P60" s="352">
        <v>3.7279999999999998</v>
      </c>
      <c r="Q60" s="351">
        <v>0</v>
      </c>
      <c r="R60" s="352">
        <f t="shared" si="45"/>
        <v>3645.513999999999</v>
      </c>
      <c r="S60" s="380">
        <f t="shared" si="42"/>
        <v>0.008208199599533363</v>
      </c>
      <c r="T60" s="350">
        <v>2808.6690000000003</v>
      </c>
      <c r="U60" s="351">
        <v>1246.1100000000004</v>
      </c>
      <c r="V60" s="352">
        <v>6.797000000000001</v>
      </c>
      <c r="W60" s="351">
        <v>0</v>
      </c>
      <c r="X60" s="352">
        <f t="shared" si="43"/>
        <v>4061.5760000000005</v>
      </c>
      <c r="Y60" s="355">
        <f t="shared" si="44"/>
        <v>-0.10243856079512026</v>
      </c>
    </row>
    <row r="61" spans="1:25" s="137" customFormat="1" ht="19.5" customHeight="1">
      <c r="A61" s="349" t="s">
        <v>220</v>
      </c>
      <c r="B61" s="350">
        <v>228.01</v>
      </c>
      <c r="C61" s="351">
        <v>211.063</v>
      </c>
      <c r="D61" s="352">
        <v>0</v>
      </c>
      <c r="E61" s="351">
        <v>0</v>
      </c>
      <c r="F61" s="352">
        <f t="shared" si="39"/>
        <v>439.073</v>
      </c>
      <c r="G61" s="353">
        <f t="shared" si="40"/>
        <v>0.00869538180687916</v>
      </c>
      <c r="H61" s="350">
        <v>192.541</v>
      </c>
      <c r="I61" s="351">
        <v>231.396</v>
      </c>
      <c r="J61" s="352"/>
      <c r="K61" s="351"/>
      <c r="L61" s="352">
        <f t="shared" si="41"/>
        <v>423.937</v>
      </c>
      <c r="M61" s="378">
        <f t="shared" si="38"/>
        <v>0.035703418196571635</v>
      </c>
      <c r="N61" s="379">
        <v>1887.251</v>
      </c>
      <c r="O61" s="351">
        <v>1663.915</v>
      </c>
      <c r="P61" s="352"/>
      <c r="Q61" s="351"/>
      <c r="R61" s="352">
        <f t="shared" si="45"/>
        <v>3551.166</v>
      </c>
      <c r="S61" s="380">
        <f t="shared" si="42"/>
        <v>0.007995766670784011</v>
      </c>
      <c r="T61" s="350">
        <v>2065.875</v>
      </c>
      <c r="U61" s="351">
        <v>1577.869</v>
      </c>
      <c r="V61" s="352"/>
      <c r="W61" s="351"/>
      <c r="X61" s="352">
        <f t="shared" si="43"/>
        <v>3643.7439999999997</v>
      </c>
      <c r="Y61" s="355">
        <f t="shared" si="44"/>
        <v>-0.02540738317510771</v>
      </c>
    </row>
    <row r="62" spans="1:25" s="137" customFormat="1" ht="19.5" customHeight="1">
      <c r="A62" s="349" t="s">
        <v>209</v>
      </c>
      <c r="B62" s="350">
        <v>0</v>
      </c>
      <c r="C62" s="351">
        <v>0</v>
      </c>
      <c r="D62" s="352">
        <v>0</v>
      </c>
      <c r="E62" s="351">
        <v>253.655</v>
      </c>
      <c r="F62" s="352">
        <f t="shared" si="39"/>
        <v>253.655</v>
      </c>
      <c r="G62" s="353">
        <f t="shared" si="40"/>
        <v>0.005023372132251205</v>
      </c>
      <c r="H62" s="350"/>
      <c r="I62" s="351"/>
      <c r="J62" s="352"/>
      <c r="K62" s="351"/>
      <c r="L62" s="352">
        <f t="shared" si="41"/>
        <v>0</v>
      </c>
      <c r="M62" s="378" t="str">
        <f t="shared" si="38"/>
        <v>         /0</v>
      </c>
      <c r="N62" s="379"/>
      <c r="O62" s="351"/>
      <c r="P62" s="352">
        <v>104.143</v>
      </c>
      <c r="Q62" s="351">
        <v>253.655</v>
      </c>
      <c r="R62" s="352">
        <f t="shared" si="45"/>
        <v>357.798</v>
      </c>
      <c r="S62" s="380">
        <f t="shared" si="42"/>
        <v>0.0008056140781008766</v>
      </c>
      <c r="T62" s="350"/>
      <c r="U62" s="351"/>
      <c r="V62" s="352"/>
      <c r="W62" s="351"/>
      <c r="X62" s="352">
        <f t="shared" si="43"/>
        <v>0</v>
      </c>
      <c r="Y62" s="355" t="str">
        <f t="shared" si="44"/>
        <v>         /0</v>
      </c>
    </row>
    <row r="63" spans="1:25" s="137" customFormat="1" ht="19.5" customHeight="1">
      <c r="A63" s="349" t="s">
        <v>210</v>
      </c>
      <c r="B63" s="350">
        <v>0</v>
      </c>
      <c r="C63" s="351">
        <v>243.39</v>
      </c>
      <c r="D63" s="352">
        <v>0</v>
      </c>
      <c r="E63" s="351">
        <v>0</v>
      </c>
      <c r="F63" s="352">
        <f t="shared" si="39"/>
        <v>243.39</v>
      </c>
      <c r="G63" s="353">
        <f t="shared" si="40"/>
        <v>0.004820084537141474</v>
      </c>
      <c r="H63" s="350"/>
      <c r="I63" s="351">
        <v>249.631</v>
      </c>
      <c r="J63" s="352"/>
      <c r="K63" s="351"/>
      <c r="L63" s="352">
        <f t="shared" si="41"/>
        <v>249.631</v>
      </c>
      <c r="M63" s="378">
        <f t="shared" si="38"/>
        <v>-0.0250009013303637</v>
      </c>
      <c r="N63" s="379">
        <v>56.388999999999996</v>
      </c>
      <c r="O63" s="351">
        <v>1997.9650000000001</v>
      </c>
      <c r="P63" s="352">
        <v>9.888</v>
      </c>
      <c r="Q63" s="351"/>
      <c r="R63" s="352">
        <f t="shared" si="45"/>
        <v>2064.242</v>
      </c>
      <c r="S63" s="380">
        <f t="shared" si="42"/>
        <v>0.004647824794456956</v>
      </c>
      <c r="T63" s="350">
        <v>168.22</v>
      </c>
      <c r="U63" s="351">
        <v>2451.698</v>
      </c>
      <c r="V63" s="352"/>
      <c r="W63" s="351"/>
      <c r="X63" s="352">
        <f t="shared" si="43"/>
        <v>2619.9179999999997</v>
      </c>
      <c r="Y63" s="355">
        <f t="shared" si="44"/>
        <v>-0.21209671447732314</v>
      </c>
    </row>
    <row r="64" spans="1:25" s="137" customFormat="1" ht="19.5" customHeight="1">
      <c r="A64" s="349" t="s">
        <v>172</v>
      </c>
      <c r="B64" s="350">
        <v>0</v>
      </c>
      <c r="C64" s="351">
        <v>198.114</v>
      </c>
      <c r="D64" s="352">
        <v>0</v>
      </c>
      <c r="E64" s="351">
        <v>0</v>
      </c>
      <c r="F64" s="352">
        <f t="shared" si="39"/>
        <v>198.114</v>
      </c>
      <c r="G64" s="353">
        <f t="shared" si="40"/>
        <v>0.003923440683640437</v>
      </c>
      <c r="H64" s="350">
        <v>204.26</v>
      </c>
      <c r="I64" s="351">
        <v>478.319</v>
      </c>
      <c r="J64" s="352"/>
      <c r="K64" s="351"/>
      <c r="L64" s="352">
        <f t="shared" si="41"/>
        <v>682.579</v>
      </c>
      <c r="M64" s="378">
        <f t="shared" si="38"/>
        <v>-0.7097566728539846</v>
      </c>
      <c r="N64" s="379">
        <v>849.4630000000001</v>
      </c>
      <c r="O64" s="351">
        <v>2595.521</v>
      </c>
      <c r="P64" s="352">
        <v>240.041</v>
      </c>
      <c r="Q64" s="351">
        <v>200.711</v>
      </c>
      <c r="R64" s="352">
        <f t="shared" si="45"/>
        <v>3885.736000000001</v>
      </c>
      <c r="S64" s="380">
        <f t="shared" si="42"/>
        <v>0.008749080837185754</v>
      </c>
      <c r="T64" s="350">
        <v>1911.709</v>
      </c>
      <c r="U64" s="351">
        <v>3691.367</v>
      </c>
      <c r="V64" s="352"/>
      <c r="W64" s="351"/>
      <c r="X64" s="352">
        <f t="shared" si="43"/>
        <v>5603.076</v>
      </c>
      <c r="Y64" s="355">
        <f t="shared" si="44"/>
        <v>-0.3064995013453323</v>
      </c>
    </row>
    <row r="65" spans="1:25" s="137" customFormat="1" ht="19.5" customHeight="1">
      <c r="A65" s="349" t="s">
        <v>212</v>
      </c>
      <c r="B65" s="350">
        <v>0</v>
      </c>
      <c r="C65" s="351">
        <v>172.888</v>
      </c>
      <c r="D65" s="352">
        <v>0</v>
      </c>
      <c r="E65" s="351">
        <v>0</v>
      </c>
      <c r="F65" s="352">
        <f aca="true" t="shared" si="46" ref="F65:F78">SUM(B65:E65)</f>
        <v>172.888</v>
      </c>
      <c r="G65" s="353">
        <f aca="true" t="shared" si="47" ref="G65:G78">F65/$F$9</f>
        <v>0.0034238661220975194</v>
      </c>
      <c r="H65" s="350"/>
      <c r="I65" s="351"/>
      <c r="J65" s="352"/>
      <c r="K65" s="351"/>
      <c r="L65" s="352">
        <f aca="true" t="shared" si="48" ref="L65:L78">SUM(H65:K65)</f>
        <v>0</v>
      </c>
      <c r="M65" s="378" t="str">
        <f aca="true" t="shared" si="49" ref="M65:M70">IF(ISERROR(F65/L65-1),"         /0",(F65/L65-1))</f>
        <v>         /0</v>
      </c>
      <c r="N65" s="379"/>
      <c r="O65" s="351">
        <v>938.815</v>
      </c>
      <c r="P65" s="352"/>
      <c r="Q65" s="351"/>
      <c r="R65" s="352">
        <f aca="true" t="shared" si="50" ref="R65:R78">SUM(N65:Q65)</f>
        <v>938.815</v>
      </c>
      <c r="S65" s="380">
        <f aca="true" t="shared" si="51" ref="S65:S78">R65/$R$9</f>
        <v>0.0021138256243251065</v>
      </c>
      <c r="T65" s="350"/>
      <c r="U65" s="351"/>
      <c r="V65" s="352"/>
      <c r="W65" s="351"/>
      <c r="X65" s="352">
        <f aca="true" t="shared" si="52" ref="X65:X78">SUM(T65:W65)</f>
        <v>0</v>
      </c>
      <c r="Y65" s="355" t="str">
        <f aca="true" t="shared" si="53" ref="Y65:Y78">IF(ISERROR(R65/X65-1),"         /0",IF(R65/X65&gt;5,"  *  ",(R65/X65-1)))</f>
        <v>         /0</v>
      </c>
    </row>
    <row r="66" spans="1:25" s="137" customFormat="1" ht="19.5" customHeight="1">
      <c r="A66" s="349" t="s">
        <v>181</v>
      </c>
      <c r="B66" s="350">
        <v>88.66399999999999</v>
      </c>
      <c r="C66" s="351">
        <v>27.364000000000004</v>
      </c>
      <c r="D66" s="352">
        <v>0</v>
      </c>
      <c r="E66" s="351">
        <v>0</v>
      </c>
      <c r="F66" s="352">
        <f t="shared" si="46"/>
        <v>116.02799999999999</v>
      </c>
      <c r="G66" s="353">
        <f t="shared" si="47"/>
        <v>0.002297813257222774</v>
      </c>
      <c r="H66" s="350">
        <v>109.056</v>
      </c>
      <c r="I66" s="351">
        <v>33.873999999999995</v>
      </c>
      <c r="J66" s="352"/>
      <c r="K66" s="351"/>
      <c r="L66" s="352">
        <f t="shared" si="48"/>
        <v>142.93</v>
      </c>
      <c r="M66" s="378">
        <f t="shared" si="49"/>
        <v>-0.1882180088155042</v>
      </c>
      <c r="N66" s="379">
        <v>1032.8859999999997</v>
      </c>
      <c r="O66" s="351">
        <v>278.197</v>
      </c>
      <c r="P66" s="352"/>
      <c r="Q66" s="351"/>
      <c r="R66" s="352">
        <f t="shared" si="50"/>
        <v>1311.0829999999996</v>
      </c>
      <c r="S66" s="380">
        <f t="shared" si="51"/>
        <v>0.0029520201967555195</v>
      </c>
      <c r="T66" s="350">
        <v>902.4639999999999</v>
      </c>
      <c r="U66" s="351">
        <v>346.8020000000001</v>
      </c>
      <c r="V66" s="352">
        <v>0.224</v>
      </c>
      <c r="W66" s="351">
        <v>0.246</v>
      </c>
      <c r="X66" s="352">
        <f t="shared" si="52"/>
        <v>1249.736</v>
      </c>
      <c r="Y66" s="355">
        <f t="shared" si="53"/>
        <v>0.04908796737870991</v>
      </c>
    </row>
    <row r="67" spans="1:25" s="137" customFormat="1" ht="19.5" customHeight="1">
      <c r="A67" s="349" t="s">
        <v>184</v>
      </c>
      <c r="B67" s="350">
        <v>82.16199999999999</v>
      </c>
      <c r="C67" s="351">
        <v>10.846</v>
      </c>
      <c r="D67" s="352">
        <v>0</v>
      </c>
      <c r="E67" s="351">
        <v>0</v>
      </c>
      <c r="F67" s="352">
        <f t="shared" si="46"/>
        <v>93.008</v>
      </c>
      <c r="G67" s="353">
        <f t="shared" si="47"/>
        <v>0.0018419262197726047</v>
      </c>
      <c r="H67" s="350">
        <v>53.2</v>
      </c>
      <c r="I67" s="351">
        <v>10.611</v>
      </c>
      <c r="J67" s="352"/>
      <c r="K67" s="351"/>
      <c r="L67" s="352">
        <f t="shared" si="48"/>
        <v>63.81100000000001</v>
      </c>
      <c r="M67" s="378">
        <f t="shared" si="49"/>
        <v>0.4575543401607871</v>
      </c>
      <c r="N67" s="379">
        <v>693.643</v>
      </c>
      <c r="O67" s="351">
        <v>151.32399999999998</v>
      </c>
      <c r="P67" s="352"/>
      <c r="Q67" s="351"/>
      <c r="R67" s="352">
        <f t="shared" si="50"/>
        <v>844.967</v>
      </c>
      <c r="S67" s="380">
        <f t="shared" si="51"/>
        <v>0.0019025184901275676</v>
      </c>
      <c r="T67" s="350">
        <v>404.828</v>
      </c>
      <c r="U67" s="351">
        <v>108.578</v>
      </c>
      <c r="V67" s="352"/>
      <c r="W67" s="351"/>
      <c r="X67" s="352">
        <f t="shared" si="52"/>
        <v>513.406</v>
      </c>
      <c r="Y67" s="355">
        <f t="shared" si="53"/>
        <v>0.6458066325675977</v>
      </c>
    </row>
    <row r="68" spans="1:25" s="137" customFormat="1" ht="19.5" customHeight="1">
      <c r="A68" s="349" t="s">
        <v>185</v>
      </c>
      <c r="B68" s="350">
        <v>70.49199999999999</v>
      </c>
      <c r="C68" s="351">
        <v>16.859</v>
      </c>
      <c r="D68" s="352">
        <v>0</v>
      </c>
      <c r="E68" s="351">
        <v>0</v>
      </c>
      <c r="F68" s="352">
        <f t="shared" si="46"/>
        <v>87.351</v>
      </c>
      <c r="G68" s="353">
        <f t="shared" si="47"/>
        <v>0.001729895247971753</v>
      </c>
      <c r="H68" s="350">
        <v>73.123</v>
      </c>
      <c r="I68" s="351">
        <v>19.383</v>
      </c>
      <c r="J68" s="352"/>
      <c r="K68" s="351"/>
      <c r="L68" s="352">
        <f t="shared" si="48"/>
        <v>92.506</v>
      </c>
      <c r="M68" s="378">
        <f t="shared" si="49"/>
        <v>-0.05572611506280678</v>
      </c>
      <c r="N68" s="379">
        <v>512.146</v>
      </c>
      <c r="O68" s="351">
        <v>160.46200000000002</v>
      </c>
      <c r="P68" s="352"/>
      <c r="Q68" s="351"/>
      <c r="R68" s="352">
        <f t="shared" si="50"/>
        <v>672.608</v>
      </c>
      <c r="S68" s="380">
        <f t="shared" si="51"/>
        <v>0.0015144368438148742</v>
      </c>
      <c r="T68" s="350">
        <v>613.642</v>
      </c>
      <c r="U68" s="351">
        <v>145.65200000000002</v>
      </c>
      <c r="V68" s="352"/>
      <c r="W68" s="351"/>
      <c r="X68" s="352">
        <f t="shared" si="52"/>
        <v>759.2940000000001</v>
      </c>
      <c r="Y68" s="355">
        <f t="shared" si="53"/>
        <v>-0.11416658106082778</v>
      </c>
    </row>
    <row r="69" spans="1:25" s="137" customFormat="1" ht="19.5" customHeight="1">
      <c r="A69" s="349" t="s">
        <v>175</v>
      </c>
      <c r="B69" s="350">
        <v>41.853</v>
      </c>
      <c r="C69" s="351">
        <v>28.336</v>
      </c>
      <c r="D69" s="352">
        <v>0</v>
      </c>
      <c r="E69" s="351">
        <v>0</v>
      </c>
      <c r="F69" s="352">
        <f t="shared" si="46"/>
        <v>70.189</v>
      </c>
      <c r="G69" s="353">
        <f t="shared" si="47"/>
        <v>0.001390019777219372</v>
      </c>
      <c r="H69" s="350">
        <v>56.905</v>
      </c>
      <c r="I69" s="351">
        <v>34.181</v>
      </c>
      <c r="J69" s="352"/>
      <c r="K69" s="351"/>
      <c r="L69" s="352">
        <f t="shared" si="48"/>
        <v>91.086</v>
      </c>
      <c r="M69" s="378">
        <f t="shared" si="49"/>
        <v>-0.2294205476143426</v>
      </c>
      <c r="N69" s="379">
        <v>313.25100000000003</v>
      </c>
      <c r="O69" s="351">
        <v>197.29200000000003</v>
      </c>
      <c r="P69" s="352"/>
      <c r="Q69" s="351"/>
      <c r="R69" s="352">
        <f t="shared" si="50"/>
        <v>510.54300000000006</v>
      </c>
      <c r="S69" s="380">
        <f t="shared" si="51"/>
        <v>0.0011495330557349563</v>
      </c>
      <c r="T69" s="350">
        <v>311.079</v>
      </c>
      <c r="U69" s="351">
        <v>244.719</v>
      </c>
      <c r="V69" s="352"/>
      <c r="W69" s="351"/>
      <c r="X69" s="352">
        <f t="shared" si="52"/>
        <v>555.798</v>
      </c>
      <c r="Y69" s="355">
        <f t="shared" si="53"/>
        <v>-0.08142346679908874</v>
      </c>
    </row>
    <row r="70" spans="1:25" s="137" customFormat="1" ht="19.5" customHeight="1">
      <c r="A70" s="349" t="s">
        <v>222</v>
      </c>
      <c r="B70" s="350">
        <v>24.165</v>
      </c>
      <c r="C70" s="351">
        <v>45.637</v>
      </c>
      <c r="D70" s="352">
        <v>0</v>
      </c>
      <c r="E70" s="351">
        <v>0</v>
      </c>
      <c r="F70" s="352">
        <f t="shared" si="46"/>
        <v>69.80199999999999</v>
      </c>
      <c r="G70" s="353">
        <f t="shared" si="47"/>
        <v>0.0013823556467461651</v>
      </c>
      <c r="H70" s="350">
        <v>56.939</v>
      </c>
      <c r="I70" s="351">
        <v>37.222</v>
      </c>
      <c r="J70" s="352"/>
      <c r="K70" s="351"/>
      <c r="L70" s="352">
        <f t="shared" si="48"/>
        <v>94.161</v>
      </c>
      <c r="M70" s="378">
        <f t="shared" si="49"/>
        <v>-0.25869521351727365</v>
      </c>
      <c r="N70" s="379">
        <v>360.195</v>
      </c>
      <c r="O70" s="351">
        <v>354.744</v>
      </c>
      <c r="P70" s="352">
        <v>14.612</v>
      </c>
      <c r="Q70" s="351">
        <v>4.022</v>
      </c>
      <c r="R70" s="352">
        <f t="shared" si="50"/>
        <v>733.5730000000001</v>
      </c>
      <c r="S70" s="380">
        <f t="shared" si="51"/>
        <v>0.0016517049735177236</v>
      </c>
      <c r="T70" s="350">
        <v>56.939</v>
      </c>
      <c r="U70" s="351">
        <v>37.222</v>
      </c>
      <c r="V70" s="352">
        <v>593.9079999999999</v>
      </c>
      <c r="W70" s="351">
        <v>494.60900000000004</v>
      </c>
      <c r="X70" s="352">
        <f t="shared" si="52"/>
        <v>1182.6779999999999</v>
      </c>
      <c r="Y70" s="355">
        <f t="shared" si="53"/>
        <v>-0.379735650785759</v>
      </c>
    </row>
    <row r="71" spans="1:25" s="137" customFormat="1" ht="19.5" customHeight="1">
      <c r="A71" s="349" t="s">
        <v>192</v>
      </c>
      <c r="B71" s="350">
        <v>57.618</v>
      </c>
      <c r="C71" s="351">
        <v>5.594</v>
      </c>
      <c r="D71" s="352">
        <v>0</v>
      </c>
      <c r="E71" s="351">
        <v>0</v>
      </c>
      <c r="F71" s="352">
        <f t="shared" si="46"/>
        <v>63.212</v>
      </c>
      <c r="G71" s="353">
        <f t="shared" si="47"/>
        <v>0.001251847585199831</v>
      </c>
      <c r="H71" s="350">
        <v>56.116</v>
      </c>
      <c r="I71" s="351">
        <v>27.733</v>
      </c>
      <c r="J71" s="352"/>
      <c r="K71" s="351"/>
      <c r="L71" s="352">
        <f t="shared" si="48"/>
        <v>83.849</v>
      </c>
      <c r="M71" s="378">
        <f t="shared" si="38"/>
        <v>-0.24612100323200037</v>
      </c>
      <c r="N71" s="379">
        <v>506.05800000000005</v>
      </c>
      <c r="O71" s="351">
        <v>126.59199999999998</v>
      </c>
      <c r="P71" s="352">
        <v>0</v>
      </c>
      <c r="Q71" s="351"/>
      <c r="R71" s="352">
        <f t="shared" si="50"/>
        <v>632.6500000000001</v>
      </c>
      <c r="S71" s="380">
        <f t="shared" si="51"/>
        <v>0.001424467846411997</v>
      </c>
      <c r="T71" s="350">
        <v>448.93399999999997</v>
      </c>
      <c r="U71" s="351">
        <v>248.518</v>
      </c>
      <c r="V71" s="352">
        <v>0</v>
      </c>
      <c r="W71" s="351">
        <v>0</v>
      </c>
      <c r="X71" s="352">
        <f t="shared" si="52"/>
        <v>697.452</v>
      </c>
      <c r="Y71" s="355">
        <f t="shared" si="53"/>
        <v>-0.09291248716757561</v>
      </c>
    </row>
    <row r="72" spans="1:25" s="137" customFormat="1" ht="19.5" customHeight="1">
      <c r="A72" s="349" t="s">
        <v>190</v>
      </c>
      <c r="B72" s="350">
        <v>50.664</v>
      </c>
      <c r="C72" s="351">
        <v>0</v>
      </c>
      <c r="D72" s="352">
        <v>0</v>
      </c>
      <c r="E72" s="351">
        <v>0</v>
      </c>
      <c r="F72" s="352">
        <f t="shared" si="46"/>
        <v>50.664</v>
      </c>
      <c r="G72" s="353">
        <f t="shared" si="47"/>
        <v>0.0010033475614845953</v>
      </c>
      <c r="H72" s="350">
        <v>0</v>
      </c>
      <c r="I72" s="351">
        <v>0</v>
      </c>
      <c r="J72" s="352"/>
      <c r="K72" s="351"/>
      <c r="L72" s="352">
        <f t="shared" si="48"/>
        <v>0</v>
      </c>
      <c r="M72" s="378" t="str">
        <f t="shared" si="38"/>
        <v>         /0</v>
      </c>
      <c r="N72" s="379">
        <v>145.656</v>
      </c>
      <c r="O72" s="351">
        <v>0.7050000000000001</v>
      </c>
      <c r="P72" s="352"/>
      <c r="Q72" s="351"/>
      <c r="R72" s="352">
        <f t="shared" si="50"/>
        <v>146.36100000000002</v>
      </c>
      <c r="S72" s="380">
        <f t="shared" si="51"/>
        <v>0.0003295448327965009</v>
      </c>
      <c r="T72" s="350">
        <v>0</v>
      </c>
      <c r="U72" s="351">
        <v>0</v>
      </c>
      <c r="V72" s="352"/>
      <c r="W72" s="351"/>
      <c r="X72" s="352">
        <f t="shared" si="52"/>
        <v>0</v>
      </c>
      <c r="Y72" s="355" t="str">
        <f t="shared" si="53"/>
        <v>         /0</v>
      </c>
    </row>
    <row r="73" spans="1:25" s="137" customFormat="1" ht="19.5" customHeight="1" thickBot="1">
      <c r="A73" s="356" t="s">
        <v>167</v>
      </c>
      <c r="B73" s="357">
        <v>3.9650000000000003</v>
      </c>
      <c r="C73" s="358">
        <v>0</v>
      </c>
      <c r="D73" s="359">
        <v>0.616</v>
      </c>
      <c r="E73" s="358">
        <v>9.873</v>
      </c>
      <c r="F73" s="359">
        <f t="shared" si="46"/>
        <v>14.454</v>
      </c>
      <c r="G73" s="360">
        <f t="shared" si="47"/>
        <v>0.0002862463613946459</v>
      </c>
      <c r="H73" s="357">
        <v>315.81</v>
      </c>
      <c r="I73" s="358">
        <v>0.163</v>
      </c>
      <c r="J73" s="359">
        <v>0.04</v>
      </c>
      <c r="K73" s="358">
        <v>206.968</v>
      </c>
      <c r="L73" s="359">
        <f t="shared" si="48"/>
        <v>522.981</v>
      </c>
      <c r="M73" s="381">
        <f t="shared" si="38"/>
        <v>-0.9723622846719097</v>
      </c>
      <c r="N73" s="382">
        <v>2520.3679999999995</v>
      </c>
      <c r="O73" s="358">
        <v>91.22100000000002</v>
      </c>
      <c r="P73" s="359">
        <v>1651.6540000000005</v>
      </c>
      <c r="Q73" s="358">
        <v>1214.0169999999996</v>
      </c>
      <c r="R73" s="359">
        <f t="shared" si="50"/>
        <v>5477.26</v>
      </c>
      <c r="S73" s="383">
        <f t="shared" si="51"/>
        <v>0.012332538933752586</v>
      </c>
      <c r="T73" s="357">
        <v>2934.5900000000006</v>
      </c>
      <c r="U73" s="358">
        <v>0.5</v>
      </c>
      <c r="V73" s="359">
        <v>4.343999999999999</v>
      </c>
      <c r="W73" s="358">
        <v>626.4490000000001</v>
      </c>
      <c r="X73" s="359">
        <f t="shared" si="52"/>
        <v>3565.8830000000007</v>
      </c>
      <c r="Y73" s="362">
        <f t="shared" si="53"/>
        <v>0.5360178671033231</v>
      </c>
    </row>
    <row r="74" spans="1:25" s="145" customFormat="1" ht="19.5" customHeight="1">
      <c r="A74" s="152" t="s">
        <v>52</v>
      </c>
      <c r="B74" s="149">
        <f>SUM(B75:B77)</f>
        <v>83.544</v>
      </c>
      <c r="C74" s="148">
        <f>SUM(C75:C77)</f>
        <v>44.321000000000005</v>
      </c>
      <c r="D74" s="147">
        <f>SUM(D75:D77)</f>
        <v>58.594</v>
      </c>
      <c r="E74" s="148">
        <f>SUM(E75:E77)</f>
        <v>39.687</v>
      </c>
      <c r="F74" s="147">
        <f t="shared" si="46"/>
        <v>226.14600000000002</v>
      </c>
      <c r="G74" s="150">
        <f t="shared" si="47"/>
        <v>0.004478585142102781</v>
      </c>
      <c r="H74" s="149">
        <f>SUM(H75:H77)</f>
        <v>340.979</v>
      </c>
      <c r="I74" s="148">
        <f>SUM(I75:I77)</f>
        <v>73.519</v>
      </c>
      <c r="J74" s="147">
        <f>SUM(J75:J77)</f>
        <v>0.05</v>
      </c>
      <c r="K74" s="148">
        <f>SUM(K75:K77)</f>
        <v>0</v>
      </c>
      <c r="L74" s="147">
        <f t="shared" si="48"/>
        <v>414.548</v>
      </c>
      <c r="M74" s="267">
        <f t="shared" si="38"/>
        <v>-0.4544757181315553</v>
      </c>
      <c r="N74" s="270">
        <f>SUM(N75:N77)</f>
        <v>1033.116</v>
      </c>
      <c r="O74" s="148">
        <f>SUM(O75:O77)</f>
        <v>251.14800000000002</v>
      </c>
      <c r="P74" s="147">
        <f>SUM(P75:P77)</f>
        <v>445.735</v>
      </c>
      <c r="Q74" s="148">
        <f>SUM(Q75:Q77)</f>
        <v>188.662</v>
      </c>
      <c r="R74" s="147">
        <f t="shared" si="50"/>
        <v>1918.6610000000003</v>
      </c>
      <c r="S74" s="283">
        <f t="shared" si="51"/>
        <v>0.0043200362011612875</v>
      </c>
      <c r="T74" s="149">
        <f>SUM(T75:T77)</f>
        <v>2601.5190000000002</v>
      </c>
      <c r="U74" s="148">
        <f>SUM(U75:U77)</f>
        <v>569.614</v>
      </c>
      <c r="V74" s="147">
        <f>SUM(V75:V77)</f>
        <v>88.472</v>
      </c>
      <c r="W74" s="148">
        <f>SUM(W75:W77)</f>
        <v>138.13400000000001</v>
      </c>
      <c r="X74" s="147">
        <f t="shared" si="52"/>
        <v>3397.7390000000005</v>
      </c>
      <c r="Y74" s="146">
        <f t="shared" si="53"/>
        <v>-0.43531242393838965</v>
      </c>
    </row>
    <row r="75" spans="1:25" ht="19.5" customHeight="1">
      <c r="A75" s="342" t="s">
        <v>169</v>
      </c>
      <c r="B75" s="343">
        <v>23.598</v>
      </c>
      <c r="C75" s="344">
        <v>41.337</v>
      </c>
      <c r="D75" s="345">
        <v>0</v>
      </c>
      <c r="E75" s="344">
        <v>0</v>
      </c>
      <c r="F75" s="345">
        <f t="shared" si="46"/>
        <v>64.935</v>
      </c>
      <c r="G75" s="346">
        <f t="shared" si="47"/>
        <v>0.0012859697991671048</v>
      </c>
      <c r="H75" s="343">
        <v>104.734</v>
      </c>
      <c r="I75" s="344">
        <v>33.886</v>
      </c>
      <c r="J75" s="345"/>
      <c r="K75" s="344"/>
      <c r="L75" s="345">
        <f t="shared" si="48"/>
        <v>138.62</v>
      </c>
      <c r="M75" s="375">
        <f t="shared" si="38"/>
        <v>-0.5315611022940412</v>
      </c>
      <c r="N75" s="376">
        <v>138.658</v>
      </c>
      <c r="O75" s="344">
        <v>182.89600000000002</v>
      </c>
      <c r="P75" s="345"/>
      <c r="Q75" s="344"/>
      <c r="R75" s="345">
        <f t="shared" si="50"/>
        <v>321.554</v>
      </c>
      <c r="S75" s="377">
        <f t="shared" si="51"/>
        <v>0.0007240074826288835</v>
      </c>
      <c r="T75" s="343">
        <v>688.78</v>
      </c>
      <c r="U75" s="344">
        <v>172.01600000000002</v>
      </c>
      <c r="V75" s="345"/>
      <c r="W75" s="344"/>
      <c r="X75" s="345">
        <f t="shared" si="52"/>
        <v>860.796</v>
      </c>
      <c r="Y75" s="348">
        <f t="shared" si="53"/>
        <v>-0.6264457548594558</v>
      </c>
    </row>
    <row r="76" spans="1:25" ht="19.5" customHeight="1">
      <c r="A76" s="349" t="s">
        <v>206</v>
      </c>
      <c r="B76" s="350">
        <v>0</v>
      </c>
      <c r="C76" s="351">
        <v>0</v>
      </c>
      <c r="D76" s="352">
        <v>27.729</v>
      </c>
      <c r="E76" s="351">
        <v>26.324</v>
      </c>
      <c r="F76" s="352">
        <f t="shared" si="46"/>
        <v>54.053</v>
      </c>
      <c r="G76" s="353">
        <f t="shared" si="47"/>
        <v>0.0010704631640006085</v>
      </c>
      <c r="H76" s="350">
        <v>4.253</v>
      </c>
      <c r="I76" s="351">
        <v>21.176</v>
      </c>
      <c r="J76" s="352"/>
      <c r="K76" s="351"/>
      <c r="L76" s="352">
        <f t="shared" si="48"/>
        <v>25.429</v>
      </c>
      <c r="M76" s="378">
        <f t="shared" si="38"/>
        <v>1.1256439498210704</v>
      </c>
      <c r="N76" s="379">
        <v>104.544</v>
      </c>
      <c r="O76" s="351">
        <v>33.189</v>
      </c>
      <c r="P76" s="352">
        <v>377.358</v>
      </c>
      <c r="Q76" s="351">
        <v>79.40299999999999</v>
      </c>
      <c r="R76" s="352">
        <f t="shared" si="50"/>
        <v>594.494</v>
      </c>
      <c r="S76" s="380">
        <f t="shared" si="51"/>
        <v>0.0013385562125738618</v>
      </c>
      <c r="T76" s="350">
        <v>80.945</v>
      </c>
      <c r="U76" s="351">
        <v>151.588</v>
      </c>
      <c r="V76" s="352"/>
      <c r="W76" s="351"/>
      <c r="X76" s="352">
        <f t="shared" si="52"/>
        <v>232.533</v>
      </c>
      <c r="Y76" s="355">
        <f t="shared" si="53"/>
        <v>1.5566005685214575</v>
      </c>
    </row>
    <row r="77" spans="1:25" ht="19.5" customHeight="1" thickBot="1">
      <c r="A77" s="356" t="s">
        <v>167</v>
      </c>
      <c r="B77" s="357">
        <v>59.946</v>
      </c>
      <c r="C77" s="358">
        <v>2.984</v>
      </c>
      <c r="D77" s="359">
        <v>30.865000000000002</v>
      </c>
      <c r="E77" s="358">
        <v>13.363</v>
      </c>
      <c r="F77" s="359">
        <f t="shared" si="46"/>
        <v>107.158</v>
      </c>
      <c r="G77" s="360">
        <f t="shared" si="47"/>
        <v>0.0021221521789350677</v>
      </c>
      <c r="H77" s="357">
        <v>231.992</v>
      </c>
      <c r="I77" s="358">
        <v>18.457</v>
      </c>
      <c r="J77" s="359">
        <v>0.05</v>
      </c>
      <c r="K77" s="358">
        <v>0</v>
      </c>
      <c r="L77" s="359">
        <f t="shared" si="48"/>
        <v>250.499</v>
      </c>
      <c r="M77" s="381">
        <f t="shared" si="38"/>
        <v>-0.5722218451969868</v>
      </c>
      <c r="N77" s="382">
        <v>789.9139999999999</v>
      </c>
      <c r="O77" s="358">
        <v>35.063</v>
      </c>
      <c r="P77" s="359">
        <v>68.37700000000001</v>
      </c>
      <c r="Q77" s="358">
        <v>109.25900000000001</v>
      </c>
      <c r="R77" s="359">
        <f t="shared" si="50"/>
        <v>1002.6129999999998</v>
      </c>
      <c r="S77" s="383">
        <f t="shared" si="51"/>
        <v>0.002257472505958541</v>
      </c>
      <c r="T77" s="357">
        <v>1831.794</v>
      </c>
      <c r="U77" s="358">
        <v>246.01</v>
      </c>
      <c r="V77" s="359">
        <v>88.472</v>
      </c>
      <c r="W77" s="358">
        <v>138.13400000000001</v>
      </c>
      <c r="X77" s="359">
        <f t="shared" si="52"/>
        <v>2304.4100000000003</v>
      </c>
      <c r="Y77" s="362">
        <f t="shared" si="53"/>
        <v>-0.5649155315243383</v>
      </c>
    </row>
    <row r="78" spans="1:25" s="214" customFormat="1" ht="19.5" customHeight="1" thickBot="1">
      <c r="A78" s="220" t="s">
        <v>51</v>
      </c>
      <c r="B78" s="218">
        <v>20.664</v>
      </c>
      <c r="C78" s="217">
        <v>0.46099999999999997</v>
      </c>
      <c r="D78" s="216">
        <v>0</v>
      </c>
      <c r="E78" s="217">
        <v>0</v>
      </c>
      <c r="F78" s="216">
        <f t="shared" si="46"/>
        <v>21.125</v>
      </c>
      <c r="G78" s="219">
        <f t="shared" si="47"/>
        <v>0.0004183585432725816</v>
      </c>
      <c r="H78" s="218">
        <v>41.477999999999994</v>
      </c>
      <c r="I78" s="217">
        <v>0</v>
      </c>
      <c r="J78" s="216"/>
      <c r="K78" s="217"/>
      <c r="L78" s="216">
        <f t="shared" si="48"/>
        <v>41.477999999999994</v>
      </c>
      <c r="M78" s="268">
        <f t="shared" si="38"/>
        <v>-0.4906938618062586</v>
      </c>
      <c r="N78" s="271">
        <v>423.742</v>
      </c>
      <c r="O78" s="217">
        <v>7.951000000000001</v>
      </c>
      <c r="P78" s="216">
        <v>0.145</v>
      </c>
      <c r="Q78" s="217">
        <v>0.06</v>
      </c>
      <c r="R78" s="216">
        <f t="shared" si="50"/>
        <v>431.898</v>
      </c>
      <c r="S78" s="284">
        <f t="shared" si="51"/>
        <v>0.0009724568306799156</v>
      </c>
      <c r="T78" s="218">
        <v>765.9019999999999</v>
      </c>
      <c r="U78" s="217">
        <v>0.401</v>
      </c>
      <c r="V78" s="216">
        <v>0.52</v>
      </c>
      <c r="W78" s="217">
        <v>0.09</v>
      </c>
      <c r="X78" s="216">
        <f t="shared" si="52"/>
        <v>766.9129999999999</v>
      </c>
      <c r="Y78" s="215">
        <f t="shared" si="53"/>
        <v>-0.43683572973727125</v>
      </c>
    </row>
    <row r="79" ht="9" customHeight="1" thickTop="1">
      <c r="A79" s="105"/>
    </row>
    <row r="80" ht="14.25">
      <c r="A80" s="105" t="s">
        <v>50</v>
      </c>
    </row>
    <row r="81" ht="14.25">
      <c r="A81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9:Y65536 M79:M65536 Y3 M3">
    <cfRule type="cellIs" priority="4" dxfId="93" operator="lessThan" stopIfTrue="1">
      <formula>0</formula>
    </cfRule>
  </conditionalFormatting>
  <conditionalFormatting sqref="Y9:Y78 M9:M78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75" zoomScaleNormal="75" zoomScalePageLayoutView="0" workbookViewId="0" topLeftCell="A1">
      <selection activeCell="B14" sqref="B14"/>
    </sheetView>
  </sheetViews>
  <sheetFormatPr defaultColWidth="8.00390625" defaultRowHeight="15"/>
  <cols>
    <col min="1" max="1" width="25.421875" style="112" customWidth="1"/>
    <col min="2" max="2" width="39.421875" style="112" customWidth="1"/>
    <col min="3" max="3" width="12.421875" style="112" customWidth="1"/>
    <col min="4" max="4" width="12.421875" style="112" bestFit="1" customWidth="1"/>
    <col min="5" max="5" width="9.140625" style="112" bestFit="1" customWidth="1"/>
    <col min="6" max="6" width="11.421875" style="112" bestFit="1" customWidth="1"/>
    <col min="7" max="7" width="11.7109375" style="112" customWidth="1"/>
    <col min="8" max="8" width="10.421875" style="112" customWidth="1"/>
    <col min="9" max="10" width="12.7109375" style="112" bestFit="1" customWidth="1"/>
    <col min="11" max="11" width="9.7109375" style="112" bestFit="1" customWidth="1"/>
    <col min="12" max="12" width="10.57421875" style="112" bestFit="1" customWidth="1"/>
    <col min="13" max="13" width="12.7109375" style="112" bestFit="1" customWidth="1"/>
    <col min="14" max="14" width="9.421875" style="112" customWidth="1"/>
    <col min="15" max="16" width="13.00390625" style="112" bestFit="1" customWidth="1"/>
    <col min="17" max="18" width="10.57421875" style="112" bestFit="1" customWidth="1"/>
    <col min="19" max="19" width="13.00390625" style="112" bestFit="1" customWidth="1"/>
    <col min="20" max="20" width="10.574218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1:26" ht="21" thickBot="1">
      <c r="A1" s="340" t="s">
        <v>118</v>
      </c>
      <c r="B1" s="341"/>
      <c r="C1" s="341"/>
      <c r="D1" s="341"/>
      <c r="E1" s="341"/>
      <c r="Y1" s="725" t="s">
        <v>26</v>
      </c>
      <c r="Z1" s="726"/>
    </row>
    <row r="2" ht="9.75" customHeight="1" thickBot="1"/>
    <row r="3" spans="1:26" ht="24.75" customHeight="1" thickTop="1">
      <c r="A3" s="636" t="s">
        <v>115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8"/>
    </row>
    <row r="4" spans="1:26" ht="21" customHeight="1" thickBot="1">
      <c r="A4" s="650" t="s">
        <v>42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2"/>
    </row>
    <row r="5" spans="1:26" s="131" customFormat="1" ht="19.5" customHeight="1" thickBot="1" thickTop="1">
      <c r="A5" s="721" t="s">
        <v>116</v>
      </c>
      <c r="B5" s="721" t="s">
        <v>117</v>
      </c>
      <c r="C5" s="654" t="s">
        <v>34</v>
      </c>
      <c r="D5" s="655"/>
      <c r="E5" s="655"/>
      <c r="F5" s="655"/>
      <c r="G5" s="655"/>
      <c r="H5" s="655"/>
      <c r="I5" s="655"/>
      <c r="J5" s="655"/>
      <c r="K5" s="656"/>
      <c r="L5" s="656"/>
      <c r="M5" s="656"/>
      <c r="N5" s="657"/>
      <c r="O5" s="658" t="s">
        <v>33</v>
      </c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7"/>
    </row>
    <row r="6" spans="1:26" s="130" customFormat="1" ht="26.25" customHeight="1" thickBot="1">
      <c r="A6" s="722"/>
      <c r="B6" s="722"/>
      <c r="C6" s="727" t="s">
        <v>152</v>
      </c>
      <c r="D6" s="728"/>
      <c r="E6" s="728"/>
      <c r="F6" s="728"/>
      <c r="G6" s="729"/>
      <c r="H6" s="643" t="s">
        <v>32</v>
      </c>
      <c r="I6" s="727" t="s">
        <v>153</v>
      </c>
      <c r="J6" s="728"/>
      <c r="K6" s="728"/>
      <c r="L6" s="728"/>
      <c r="M6" s="729"/>
      <c r="N6" s="643" t="s">
        <v>31</v>
      </c>
      <c r="O6" s="730" t="s">
        <v>154</v>
      </c>
      <c r="P6" s="728"/>
      <c r="Q6" s="728"/>
      <c r="R6" s="728"/>
      <c r="S6" s="729"/>
      <c r="T6" s="643" t="s">
        <v>32</v>
      </c>
      <c r="U6" s="730" t="s">
        <v>155</v>
      </c>
      <c r="V6" s="728"/>
      <c r="W6" s="728"/>
      <c r="X6" s="728"/>
      <c r="Y6" s="729"/>
      <c r="Z6" s="643" t="s">
        <v>31</v>
      </c>
    </row>
    <row r="7" spans="1:26" s="125" customFormat="1" ht="26.25" customHeight="1">
      <c r="A7" s="723"/>
      <c r="B7" s="723"/>
      <c r="C7" s="626" t="s">
        <v>20</v>
      </c>
      <c r="D7" s="627"/>
      <c r="E7" s="628" t="s">
        <v>19</v>
      </c>
      <c r="F7" s="629"/>
      <c r="G7" s="630" t="s">
        <v>15</v>
      </c>
      <c r="H7" s="644"/>
      <c r="I7" s="626" t="s">
        <v>20</v>
      </c>
      <c r="J7" s="627"/>
      <c r="K7" s="628" t="s">
        <v>19</v>
      </c>
      <c r="L7" s="629"/>
      <c r="M7" s="630" t="s">
        <v>15</v>
      </c>
      <c r="N7" s="644"/>
      <c r="O7" s="627" t="s">
        <v>20</v>
      </c>
      <c r="P7" s="627"/>
      <c r="Q7" s="632" t="s">
        <v>19</v>
      </c>
      <c r="R7" s="627"/>
      <c r="S7" s="630" t="s">
        <v>15</v>
      </c>
      <c r="T7" s="644"/>
      <c r="U7" s="633" t="s">
        <v>20</v>
      </c>
      <c r="V7" s="629"/>
      <c r="W7" s="628" t="s">
        <v>19</v>
      </c>
      <c r="X7" s="649"/>
      <c r="Y7" s="630" t="s">
        <v>15</v>
      </c>
      <c r="Z7" s="644"/>
    </row>
    <row r="8" spans="1:26" s="125" customFormat="1" ht="31.5" thickBot="1">
      <c r="A8" s="724"/>
      <c r="B8" s="724"/>
      <c r="C8" s="128" t="s">
        <v>17</v>
      </c>
      <c r="D8" s="126" t="s">
        <v>16</v>
      </c>
      <c r="E8" s="127" t="s">
        <v>17</v>
      </c>
      <c r="F8" s="126" t="s">
        <v>16</v>
      </c>
      <c r="G8" s="631"/>
      <c r="H8" s="645"/>
      <c r="I8" s="128" t="s">
        <v>17</v>
      </c>
      <c r="J8" s="126" t="s">
        <v>16</v>
      </c>
      <c r="K8" s="127" t="s">
        <v>17</v>
      </c>
      <c r="L8" s="126" t="s">
        <v>16</v>
      </c>
      <c r="M8" s="631"/>
      <c r="N8" s="645"/>
      <c r="O8" s="129" t="s">
        <v>17</v>
      </c>
      <c r="P8" s="126" t="s">
        <v>16</v>
      </c>
      <c r="Q8" s="127" t="s">
        <v>17</v>
      </c>
      <c r="R8" s="126" t="s">
        <v>16</v>
      </c>
      <c r="S8" s="631"/>
      <c r="T8" s="645"/>
      <c r="U8" s="128" t="s">
        <v>17</v>
      </c>
      <c r="V8" s="126" t="s">
        <v>16</v>
      </c>
      <c r="W8" s="127" t="s">
        <v>17</v>
      </c>
      <c r="X8" s="126" t="s">
        <v>16</v>
      </c>
      <c r="Y8" s="631"/>
      <c r="Z8" s="645"/>
    </row>
    <row r="9" spans="1:26" s="114" customFormat="1" ht="18" customHeight="1" thickBot="1" thickTop="1">
      <c r="A9" s="124" t="s">
        <v>22</v>
      </c>
      <c r="B9" s="241"/>
      <c r="C9" s="123">
        <f>SUM(C10:C64)</f>
        <v>1927417</v>
      </c>
      <c r="D9" s="117">
        <f>SUM(D10:D64)</f>
        <v>1927417</v>
      </c>
      <c r="E9" s="118">
        <f>SUM(E10:E64)</f>
        <v>62716</v>
      </c>
      <c r="F9" s="117">
        <f>SUM(F10:F64)</f>
        <v>62716</v>
      </c>
      <c r="G9" s="116">
        <f>SUM(C9:F9)</f>
        <v>3980266</v>
      </c>
      <c r="H9" s="120">
        <f aca="true" t="shared" si="0" ref="H9:H15">G9/$G$9</f>
        <v>1</v>
      </c>
      <c r="I9" s="119">
        <f>SUM(I10:I64)</f>
        <v>1842744</v>
      </c>
      <c r="J9" s="117">
        <f>SUM(J10:J64)</f>
        <v>1842744</v>
      </c>
      <c r="K9" s="118">
        <f>SUM(K10:K64)</f>
        <v>61213</v>
      </c>
      <c r="L9" s="117">
        <f>SUM(L10:L64)</f>
        <v>61213</v>
      </c>
      <c r="M9" s="116">
        <f aca="true" t="shared" si="1" ref="M9:M15">SUM(I9:L9)</f>
        <v>3807914</v>
      </c>
      <c r="N9" s="122">
        <f aca="true" t="shared" si="2" ref="N9:N15">IF(ISERROR(G9/M9-1),"         /0",(G9/M9-1))</f>
        <v>0.04526152638951397</v>
      </c>
      <c r="O9" s="121">
        <f>SUM(O10:O64)</f>
        <v>17111730</v>
      </c>
      <c r="P9" s="117">
        <f>SUM(P10:P64)</f>
        <v>17111730</v>
      </c>
      <c r="Q9" s="118">
        <f>SUM(Q10:Q64)</f>
        <v>571714</v>
      </c>
      <c r="R9" s="117">
        <f>SUM(R10:R64)</f>
        <v>571714</v>
      </c>
      <c r="S9" s="116">
        <f aca="true" t="shared" si="3" ref="S9:S15">SUM(O9:R9)</f>
        <v>35366888</v>
      </c>
      <c r="T9" s="120">
        <f aca="true" t="shared" si="4" ref="T9:T15">S9/$S$9</f>
        <v>1</v>
      </c>
      <c r="U9" s="119">
        <f>SUM(U10:U64)</f>
        <v>16383469</v>
      </c>
      <c r="V9" s="117">
        <f>SUM(V10:V64)</f>
        <v>16383469</v>
      </c>
      <c r="W9" s="118">
        <f>SUM(W10:W64)</f>
        <v>582921</v>
      </c>
      <c r="X9" s="117">
        <f>SUM(X10:X64)</f>
        <v>582921</v>
      </c>
      <c r="Y9" s="116">
        <f aca="true" t="shared" si="5" ref="Y9:Y15">SUM(U9:X9)</f>
        <v>33932780</v>
      </c>
      <c r="Z9" s="115">
        <f>IF(ISERROR(S9/Y9-1),"         /0",(S9/Y9-1))</f>
        <v>0.04226320389900273</v>
      </c>
    </row>
    <row r="10" spans="1:26" ht="21" customHeight="1" thickTop="1">
      <c r="A10" s="392" t="s">
        <v>390</v>
      </c>
      <c r="B10" s="393" t="s">
        <v>391</v>
      </c>
      <c r="C10" s="394">
        <v>700201</v>
      </c>
      <c r="D10" s="395">
        <v>706908</v>
      </c>
      <c r="E10" s="396">
        <v>12028</v>
      </c>
      <c r="F10" s="395">
        <v>11089</v>
      </c>
      <c r="G10" s="397">
        <f aca="true" t="shared" si="6" ref="G10:G64">SUM(C10:F10)</f>
        <v>1430226</v>
      </c>
      <c r="H10" s="398">
        <f t="shared" si="0"/>
        <v>0.35932925085911344</v>
      </c>
      <c r="I10" s="399">
        <v>678543</v>
      </c>
      <c r="J10" s="395">
        <v>680501</v>
      </c>
      <c r="K10" s="396">
        <v>10991</v>
      </c>
      <c r="L10" s="395">
        <v>11061</v>
      </c>
      <c r="M10" s="397">
        <f t="shared" si="1"/>
        <v>1381096</v>
      </c>
      <c r="N10" s="400">
        <f t="shared" si="2"/>
        <v>0.035573196939242546</v>
      </c>
      <c r="O10" s="394">
        <v>6134887</v>
      </c>
      <c r="P10" s="395">
        <v>6285811</v>
      </c>
      <c r="Q10" s="396">
        <v>104184</v>
      </c>
      <c r="R10" s="395">
        <v>103759</v>
      </c>
      <c r="S10" s="397">
        <f t="shared" si="3"/>
        <v>12628641</v>
      </c>
      <c r="T10" s="398">
        <f t="shared" si="4"/>
        <v>0.3570752676910674</v>
      </c>
      <c r="U10" s="399">
        <v>5976927</v>
      </c>
      <c r="V10" s="395">
        <v>6119907</v>
      </c>
      <c r="W10" s="396">
        <v>118950</v>
      </c>
      <c r="X10" s="395">
        <v>119309</v>
      </c>
      <c r="Y10" s="397">
        <f t="shared" si="5"/>
        <v>12335093</v>
      </c>
      <c r="Z10" s="401">
        <f aca="true" t="shared" si="7" ref="Z10:Z15">IF(ISERROR(S10/Y10-1),"         /0",IF(S10/Y10&gt;5,"  *  ",(S10/Y10-1)))</f>
        <v>0.023797793822875946</v>
      </c>
    </row>
    <row r="11" spans="1:26" ht="21" customHeight="1">
      <c r="A11" s="402" t="s">
        <v>392</v>
      </c>
      <c r="B11" s="403" t="s">
        <v>393</v>
      </c>
      <c r="C11" s="404">
        <v>241059</v>
      </c>
      <c r="D11" s="405">
        <v>241107</v>
      </c>
      <c r="E11" s="406">
        <v>1439</v>
      </c>
      <c r="F11" s="405">
        <v>1656</v>
      </c>
      <c r="G11" s="407">
        <f t="shared" si="6"/>
        <v>485261</v>
      </c>
      <c r="H11" s="408">
        <f t="shared" si="0"/>
        <v>0.12191672616855255</v>
      </c>
      <c r="I11" s="409">
        <v>214184</v>
      </c>
      <c r="J11" s="405">
        <v>214306</v>
      </c>
      <c r="K11" s="406">
        <v>1534</v>
      </c>
      <c r="L11" s="405">
        <v>1592</v>
      </c>
      <c r="M11" s="407">
        <f t="shared" si="1"/>
        <v>431616</v>
      </c>
      <c r="N11" s="410">
        <f t="shared" si="2"/>
        <v>0.12428871960260968</v>
      </c>
      <c r="O11" s="404">
        <v>2093928</v>
      </c>
      <c r="P11" s="405">
        <v>2089689</v>
      </c>
      <c r="Q11" s="406">
        <v>20477</v>
      </c>
      <c r="R11" s="405">
        <v>21840</v>
      </c>
      <c r="S11" s="407">
        <f t="shared" si="3"/>
        <v>4225934</v>
      </c>
      <c r="T11" s="408">
        <f t="shared" si="4"/>
        <v>0.11948843223073514</v>
      </c>
      <c r="U11" s="409">
        <v>1897197</v>
      </c>
      <c r="V11" s="405">
        <v>1892607</v>
      </c>
      <c r="W11" s="406">
        <v>15166</v>
      </c>
      <c r="X11" s="405">
        <v>16415</v>
      </c>
      <c r="Y11" s="407">
        <f t="shared" si="5"/>
        <v>3821385</v>
      </c>
      <c r="Z11" s="411">
        <f t="shared" si="7"/>
        <v>0.10586449677276688</v>
      </c>
    </row>
    <row r="12" spans="1:26" ht="21" customHeight="1">
      <c r="A12" s="402" t="s">
        <v>394</v>
      </c>
      <c r="B12" s="403" t="s">
        <v>395</v>
      </c>
      <c r="C12" s="404">
        <v>177580</v>
      </c>
      <c r="D12" s="405">
        <v>177572</v>
      </c>
      <c r="E12" s="406">
        <v>2902</v>
      </c>
      <c r="F12" s="405">
        <v>3025</v>
      </c>
      <c r="G12" s="407">
        <f t="shared" si="6"/>
        <v>361079</v>
      </c>
      <c r="H12" s="408">
        <f t="shared" si="0"/>
        <v>0.09071730381838802</v>
      </c>
      <c r="I12" s="409">
        <v>160686</v>
      </c>
      <c r="J12" s="405">
        <v>160293</v>
      </c>
      <c r="K12" s="406">
        <v>3794</v>
      </c>
      <c r="L12" s="405">
        <v>3817</v>
      </c>
      <c r="M12" s="407">
        <f t="shared" si="1"/>
        <v>328590</v>
      </c>
      <c r="N12" s="410">
        <f t="shared" si="2"/>
        <v>0.09887397668827425</v>
      </c>
      <c r="O12" s="404">
        <v>1589442</v>
      </c>
      <c r="P12" s="405">
        <v>1569095</v>
      </c>
      <c r="Q12" s="406">
        <v>35545</v>
      </c>
      <c r="R12" s="405">
        <v>37651</v>
      </c>
      <c r="S12" s="407">
        <f t="shared" si="3"/>
        <v>3231733</v>
      </c>
      <c r="T12" s="408">
        <f t="shared" si="4"/>
        <v>0.09137736404741068</v>
      </c>
      <c r="U12" s="409">
        <v>1451796</v>
      </c>
      <c r="V12" s="405">
        <v>1433280</v>
      </c>
      <c r="W12" s="406">
        <v>35385</v>
      </c>
      <c r="X12" s="405">
        <v>35122</v>
      </c>
      <c r="Y12" s="407">
        <f t="shared" si="5"/>
        <v>2955583</v>
      </c>
      <c r="Z12" s="411">
        <f t="shared" si="7"/>
        <v>0.0934333429309886</v>
      </c>
    </row>
    <row r="13" spans="1:26" ht="21" customHeight="1">
      <c r="A13" s="402" t="s">
        <v>396</v>
      </c>
      <c r="B13" s="403" t="s">
        <v>488</v>
      </c>
      <c r="C13" s="404">
        <v>145119</v>
      </c>
      <c r="D13" s="405">
        <v>144099</v>
      </c>
      <c r="E13" s="406">
        <v>720</v>
      </c>
      <c r="F13" s="405">
        <v>805</v>
      </c>
      <c r="G13" s="407">
        <f t="shared" si="6"/>
        <v>290743</v>
      </c>
      <c r="H13" s="408">
        <f t="shared" si="0"/>
        <v>0.07304612304805759</v>
      </c>
      <c r="I13" s="409">
        <v>132464</v>
      </c>
      <c r="J13" s="405">
        <v>133842</v>
      </c>
      <c r="K13" s="406">
        <v>222</v>
      </c>
      <c r="L13" s="405">
        <v>100</v>
      </c>
      <c r="M13" s="407">
        <f t="shared" si="1"/>
        <v>266628</v>
      </c>
      <c r="N13" s="410">
        <f t="shared" si="2"/>
        <v>0.09044436443284276</v>
      </c>
      <c r="O13" s="404">
        <v>1334266</v>
      </c>
      <c r="P13" s="405">
        <v>1327605</v>
      </c>
      <c r="Q13" s="406">
        <v>4268</v>
      </c>
      <c r="R13" s="405">
        <v>4218</v>
      </c>
      <c r="S13" s="407">
        <f t="shared" si="3"/>
        <v>2670357</v>
      </c>
      <c r="T13" s="408">
        <f t="shared" si="4"/>
        <v>0.07550443793641103</v>
      </c>
      <c r="U13" s="409">
        <v>1190452</v>
      </c>
      <c r="V13" s="405">
        <v>1187522</v>
      </c>
      <c r="W13" s="406">
        <v>3083</v>
      </c>
      <c r="X13" s="405">
        <v>2564</v>
      </c>
      <c r="Y13" s="407">
        <f t="shared" si="5"/>
        <v>2383621</v>
      </c>
      <c r="Z13" s="411">
        <f t="shared" si="7"/>
        <v>0.12029429175191853</v>
      </c>
    </row>
    <row r="14" spans="1:26" ht="21" customHeight="1">
      <c r="A14" s="402" t="s">
        <v>398</v>
      </c>
      <c r="B14" s="403" t="s">
        <v>399</v>
      </c>
      <c r="C14" s="404">
        <v>100977</v>
      </c>
      <c r="D14" s="405">
        <v>100508</v>
      </c>
      <c r="E14" s="406">
        <v>1250</v>
      </c>
      <c r="F14" s="405">
        <v>1358</v>
      </c>
      <c r="G14" s="407">
        <f t="shared" si="6"/>
        <v>204093</v>
      </c>
      <c r="H14" s="408">
        <f t="shared" si="0"/>
        <v>0.051276221237475085</v>
      </c>
      <c r="I14" s="409">
        <v>94545</v>
      </c>
      <c r="J14" s="405">
        <v>94414</v>
      </c>
      <c r="K14" s="406">
        <v>541</v>
      </c>
      <c r="L14" s="405">
        <v>571</v>
      </c>
      <c r="M14" s="407">
        <f t="shared" si="1"/>
        <v>190071</v>
      </c>
      <c r="N14" s="410">
        <f t="shared" si="2"/>
        <v>0.0737724324068374</v>
      </c>
      <c r="O14" s="404">
        <v>949569</v>
      </c>
      <c r="P14" s="405">
        <v>929387</v>
      </c>
      <c r="Q14" s="406">
        <v>11061</v>
      </c>
      <c r="R14" s="405">
        <v>12118</v>
      </c>
      <c r="S14" s="407">
        <f t="shared" si="3"/>
        <v>1902135</v>
      </c>
      <c r="T14" s="408">
        <f t="shared" si="4"/>
        <v>0.05378293391264733</v>
      </c>
      <c r="U14" s="409">
        <v>905230</v>
      </c>
      <c r="V14" s="405">
        <v>882135</v>
      </c>
      <c r="W14" s="406">
        <v>8746</v>
      </c>
      <c r="X14" s="405">
        <v>8506</v>
      </c>
      <c r="Y14" s="407">
        <f t="shared" si="5"/>
        <v>1804617</v>
      </c>
      <c r="Z14" s="411">
        <f t="shared" si="7"/>
        <v>0.054038059045215636</v>
      </c>
    </row>
    <row r="15" spans="1:26" ht="21" customHeight="1">
      <c r="A15" s="402" t="s">
        <v>400</v>
      </c>
      <c r="B15" s="403" t="s">
        <v>401</v>
      </c>
      <c r="C15" s="404">
        <v>63693</v>
      </c>
      <c r="D15" s="405">
        <v>64915</v>
      </c>
      <c r="E15" s="406">
        <v>12083</v>
      </c>
      <c r="F15" s="405">
        <v>12427</v>
      </c>
      <c r="G15" s="407">
        <f t="shared" si="6"/>
        <v>153118</v>
      </c>
      <c r="H15" s="408">
        <f t="shared" si="0"/>
        <v>0.038469288233499974</v>
      </c>
      <c r="I15" s="409">
        <v>62261</v>
      </c>
      <c r="J15" s="405">
        <v>63146</v>
      </c>
      <c r="K15" s="406">
        <v>13599</v>
      </c>
      <c r="L15" s="405">
        <v>13623</v>
      </c>
      <c r="M15" s="407">
        <f t="shared" si="1"/>
        <v>152629</v>
      </c>
      <c r="N15" s="410">
        <f t="shared" si="2"/>
        <v>0.0032038472374187332</v>
      </c>
      <c r="O15" s="404">
        <v>609692</v>
      </c>
      <c r="P15" s="405">
        <v>606117</v>
      </c>
      <c r="Q15" s="406">
        <v>128726</v>
      </c>
      <c r="R15" s="405">
        <v>126139</v>
      </c>
      <c r="S15" s="407">
        <f t="shared" si="3"/>
        <v>1470674</v>
      </c>
      <c r="T15" s="408">
        <f t="shared" si="4"/>
        <v>0.04158335898821519</v>
      </c>
      <c r="U15" s="409">
        <v>542432</v>
      </c>
      <c r="V15" s="405">
        <v>541994</v>
      </c>
      <c r="W15" s="406">
        <v>118737</v>
      </c>
      <c r="X15" s="405">
        <v>116930</v>
      </c>
      <c r="Y15" s="407">
        <f t="shared" si="5"/>
        <v>1320093</v>
      </c>
      <c r="Z15" s="411">
        <f t="shared" si="7"/>
        <v>0.11406847850871116</v>
      </c>
    </row>
    <row r="16" spans="1:26" ht="21" customHeight="1">
      <c r="A16" s="402" t="s">
        <v>402</v>
      </c>
      <c r="B16" s="403" t="s">
        <v>403</v>
      </c>
      <c r="C16" s="404">
        <v>69953</v>
      </c>
      <c r="D16" s="405">
        <v>69393</v>
      </c>
      <c r="E16" s="406">
        <v>1069</v>
      </c>
      <c r="F16" s="405">
        <v>1065</v>
      </c>
      <c r="G16" s="407">
        <f t="shared" si="6"/>
        <v>141480</v>
      </c>
      <c r="H16" s="408">
        <f aca="true" t="shared" si="8" ref="H16:H22">G16/$G$9</f>
        <v>0.035545363048600266</v>
      </c>
      <c r="I16" s="409">
        <v>72630</v>
      </c>
      <c r="J16" s="405">
        <v>72696</v>
      </c>
      <c r="K16" s="406">
        <v>1223</v>
      </c>
      <c r="L16" s="405">
        <v>1330</v>
      </c>
      <c r="M16" s="407">
        <f aca="true" t="shared" si="9" ref="M16:M22">SUM(I16:L16)</f>
        <v>147879</v>
      </c>
      <c r="N16" s="410">
        <f aca="true" t="shared" si="10" ref="N16:N22">IF(ISERROR(G16/M16-1),"         /0",(G16/M16-1))</f>
        <v>-0.04327186415921125</v>
      </c>
      <c r="O16" s="404">
        <v>605519</v>
      </c>
      <c r="P16" s="405">
        <v>597305</v>
      </c>
      <c r="Q16" s="406">
        <v>9843</v>
      </c>
      <c r="R16" s="405">
        <v>10604</v>
      </c>
      <c r="S16" s="407">
        <f aca="true" t="shared" si="11" ref="S16:S22">SUM(O16:R16)</f>
        <v>1223271</v>
      </c>
      <c r="T16" s="408">
        <f aca="true" t="shared" si="12" ref="T16:T22">S16/$S$9</f>
        <v>0.034588030476416246</v>
      </c>
      <c r="U16" s="409">
        <v>650206</v>
      </c>
      <c r="V16" s="405">
        <v>639281</v>
      </c>
      <c r="W16" s="406">
        <v>10526</v>
      </c>
      <c r="X16" s="405">
        <v>11400</v>
      </c>
      <c r="Y16" s="407">
        <f aca="true" t="shared" si="13" ref="Y16:Y22">SUM(U16:X16)</f>
        <v>1311413</v>
      </c>
      <c r="Z16" s="411">
        <f aca="true" t="shared" si="14" ref="Z16:Z22">IF(ISERROR(S16/Y16-1),"         /0",IF(S16/Y16&gt;5,"  *  ",(S16/Y16-1)))</f>
        <v>-0.06721147342599165</v>
      </c>
    </row>
    <row r="17" spans="1:26" ht="21" customHeight="1">
      <c r="A17" s="402" t="s">
        <v>404</v>
      </c>
      <c r="B17" s="403" t="s">
        <v>405</v>
      </c>
      <c r="C17" s="404">
        <v>64066</v>
      </c>
      <c r="D17" s="405">
        <v>63369</v>
      </c>
      <c r="E17" s="406">
        <v>19</v>
      </c>
      <c r="F17" s="405">
        <v>104</v>
      </c>
      <c r="G17" s="407">
        <f t="shared" si="6"/>
        <v>127558</v>
      </c>
      <c r="H17" s="408">
        <f t="shared" si="8"/>
        <v>0.03204760686848567</v>
      </c>
      <c r="I17" s="409">
        <v>60086</v>
      </c>
      <c r="J17" s="405">
        <v>60410</v>
      </c>
      <c r="K17" s="406">
        <v>38</v>
      </c>
      <c r="L17" s="405">
        <v>7</v>
      </c>
      <c r="M17" s="407">
        <f t="shared" si="9"/>
        <v>120541</v>
      </c>
      <c r="N17" s="410">
        <f t="shared" si="10"/>
        <v>0.05821255838262496</v>
      </c>
      <c r="O17" s="404">
        <v>548666</v>
      </c>
      <c r="P17" s="405">
        <v>541139</v>
      </c>
      <c r="Q17" s="406">
        <v>3108</v>
      </c>
      <c r="R17" s="405">
        <v>2675</v>
      </c>
      <c r="S17" s="407">
        <f t="shared" si="11"/>
        <v>1095588</v>
      </c>
      <c r="T17" s="408">
        <f t="shared" si="12"/>
        <v>0.03097778916821859</v>
      </c>
      <c r="U17" s="409">
        <v>539227</v>
      </c>
      <c r="V17" s="405">
        <v>527220</v>
      </c>
      <c r="W17" s="406">
        <v>702</v>
      </c>
      <c r="X17" s="405">
        <v>704</v>
      </c>
      <c r="Y17" s="407">
        <f t="shared" si="13"/>
        <v>1067853</v>
      </c>
      <c r="Z17" s="411">
        <f t="shared" si="14"/>
        <v>0.025972676014395235</v>
      </c>
    </row>
    <row r="18" spans="1:26" ht="21" customHeight="1">
      <c r="A18" s="402" t="s">
        <v>406</v>
      </c>
      <c r="B18" s="403" t="s">
        <v>407</v>
      </c>
      <c r="C18" s="404">
        <v>53611</v>
      </c>
      <c r="D18" s="405">
        <v>51937</v>
      </c>
      <c r="E18" s="406">
        <v>2194</v>
      </c>
      <c r="F18" s="405">
        <v>2107</v>
      </c>
      <c r="G18" s="407">
        <f>SUM(C18:F18)</f>
        <v>109849</v>
      </c>
      <c r="H18" s="408">
        <f t="shared" si="8"/>
        <v>0.027598406739650062</v>
      </c>
      <c r="I18" s="409">
        <v>56549</v>
      </c>
      <c r="J18" s="405">
        <v>56000</v>
      </c>
      <c r="K18" s="406">
        <v>1022</v>
      </c>
      <c r="L18" s="405">
        <v>982</v>
      </c>
      <c r="M18" s="407">
        <f t="shared" si="9"/>
        <v>114553</v>
      </c>
      <c r="N18" s="410">
        <f t="shared" si="10"/>
        <v>-0.04106396165966841</v>
      </c>
      <c r="O18" s="404">
        <v>484774</v>
      </c>
      <c r="P18" s="405">
        <v>474124</v>
      </c>
      <c r="Q18" s="406">
        <v>17160</v>
      </c>
      <c r="R18" s="405">
        <v>16461</v>
      </c>
      <c r="S18" s="407">
        <f t="shared" si="11"/>
        <v>992519</v>
      </c>
      <c r="T18" s="408">
        <f t="shared" si="12"/>
        <v>0.02806350957426619</v>
      </c>
      <c r="U18" s="409">
        <v>491071</v>
      </c>
      <c r="V18" s="405">
        <v>482571</v>
      </c>
      <c r="W18" s="406">
        <v>14393</v>
      </c>
      <c r="X18" s="405">
        <v>13894</v>
      </c>
      <c r="Y18" s="407">
        <f t="shared" si="13"/>
        <v>1001929</v>
      </c>
      <c r="Z18" s="411">
        <f t="shared" si="14"/>
        <v>-0.009391883057581873</v>
      </c>
    </row>
    <row r="19" spans="1:26" ht="21" customHeight="1">
      <c r="A19" s="402" t="s">
        <v>408</v>
      </c>
      <c r="B19" s="403" t="s">
        <v>409</v>
      </c>
      <c r="C19" s="404">
        <v>43706</v>
      </c>
      <c r="D19" s="405">
        <v>43089</v>
      </c>
      <c r="E19" s="406">
        <v>2553</v>
      </c>
      <c r="F19" s="405">
        <v>2745</v>
      </c>
      <c r="G19" s="407">
        <f>SUM(C19:F19)</f>
        <v>92093</v>
      </c>
      <c r="H19" s="408">
        <f t="shared" si="8"/>
        <v>0.023137398354783324</v>
      </c>
      <c r="I19" s="409">
        <v>43949</v>
      </c>
      <c r="J19" s="405">
        <v>43257</v>
      </c>
      <c r="K19" s="406">
        <v>2763</v>
      </c>
      <c r="L19" s="405">
        <v>2754</v>
      </c>
      <c r="M19" s="407">
        <f t="shared" si="9"/>
        <v>92723</v>
      </c>
      <c r="N19" s="410">
        <f t="shared" si="10"/>
        <v>-0.0067944307237686186</v>
      </c>
      <c r="O19" s="404">
        <v>373361</v>
      </c>
      <c r="P19" s="405">
        <v>380782</v>
      </c>
      <c r="Q19" s="406">
        <v>20899</v>
      </c>
      <c r="R19" s="405">
        <v>22573</v>
      </c>
      <c r="S19" s="407">
        <f t="shared" si="11"/>
        <v>797615</v>
      </c>
      <c r="T19" s="408">
        <f t="shared" si="12"/>
        <v>0.02255259213080891</v>
      </c>
      <c r="U19" s="409">
        <v>372717</v>
      </c>
      <c r="V19" s="405">
        <v>377703</v>
      </c>
      <c r="W19" s="406">
        <v>18321</v>
      </c>
      <c r="X19" s="405">
        <v>18592</v>
      </c>
      <c r="Y19" s="407">
        <f t="shared" si="13"/>
        <v>787333</v>
      </c>
      <c r="Z19" s="411">
        <f t="shared" si="14"/>
        <v>0.013059277332462926</v>
      </c>
    </row>
    <row r="20" spans="1:26" ht="21" customHeight="1">
      <c r="A20" s="402" t="s">
        <v>410</v>
      </c>
      <c r="B20" s="403" t="s">
        <v>411</v>
      </c>
      <c r="C20" s="404">
        <v>42430</v>
      </c>
      <c r="D20" s="405">
        <v>41647</v>
      </c>
      <c r="E20" s="406">
        <v>201</v>
      </c>
      <c r="F20" s="405">
        <v>218</v>
      </c>
      <c r="G20" s="407">
        <f>SUM(C20:F20)</f>
        <v>84496</v>
      </c>
      <c r="H20" s="408">
        <f t="shared" si="8"/>
        <v>0.02122873194907074</v>
      </c>
      <c r="I20" s="409">
        <v>41343</v>
      </c>
      <c r="J20" s="405">
        <v>40830</v>
      </c>
      <c r="K20" s="406">
        <v>225</v>
      </c>
      <c r="L20" s="405">
        <v>164</v>
      </c>
      <c r="M20" s="407">
        <f t="shared" si="9"/>
        <v>82562</v>
      </c>
      <c r="N20" s="410">
        <f t="shared" si="10"/>
        <v>0.02342482013517122</v>
      </c>
      <c r="O20" s="404">
        <v>391640</v>
      </c>
      <c r="P20" s="405">
        <v>377780</v>
      </c>
      <c r="Q20" s="406">
        <v>1584</v>
      </c>
      <c r="R20" s="405">
        <v>1622</v>
      </c>
      <c r="S20" s="407">
        <f t="shared" si="11"/>
        <v>772626</v>
      </c>
      <c r="T20" s="408">
        <f t="shared" si="12"/>
        <v>0.021846027278396674</v>
      </c>
      <c r="U20" s="409">
        <v>425356</v>
      </c>
      <c r="V20" s="405">
        <v>413447</v>
      </c>
      <c r="W20" s="406">
        <v>1662</v>
      </c>
      <c r="X20" s="405">
        <v>1884</v>
      </c>
      <c r="Y20" s="407">
        <f t="shared" si="13"/>
        <v>842349</v>
      </c>
      <c r="Z20" s="411">
        <f t="shared" si="14"/>
        <v>-0.08277210514881594</v>
      </c>
    </row>
    <row r="21" spans="1:26" ht="21" customHeight="1">
      <c r="A21" s="402" t="s">
        <v>412</v>
      </c>
      <c r="B21" s="403" t="s">
        <v>413</v>
      </c>
      <c r="C21" s="404">
        <v>40035</v>
      </c>
      <c r="D21" s="405">
        <v>39364</v>
      </c>
      <c r="E21" s="406">
        <v>35</v>
      </c>
      <c r="F21" s="405">
        <v>16</v>
      </c>
      <c r="G21" s="407">
        <f>SUM(C21:F21)</f>
        <v>79450</v>
      </c>
      <c r="H21" s="408">
        <f t="shared" si="8"/>
        <v>0.019960977482409468</v>
      </c>
      <c r="I21" s="409">
        <v>35590</v>
      </c>
      <c r="J21" s="405">
        <v>34677</v>
      </c>
      <c r="K21" s="406">
        <v>62</v>
      </c>
      <c r="L21" s="405">
        <v>30</v>
      </c>
      <c r="M21" s="407">
        <f t="shared" si="9"/>
        <v>70359</v>
      </c>
      <c r="N21" s="410">
        <f t="shared" si="10"/>
        <v>0.12920877215423765</v>
      </c>
      <c r="O21" s="404">
        <v>356391</v>
      </c>
      <c r="P21" s="405">
        <v>340327</v>
      </c>
      <c r="Q21" s="406">
        <v>823</v>
      </c>
      <c r="R21" s="405">
        <v>225</v>
      </c>
      <c r="S21" s="407">
        <f t="shared" si="11"/>
        <v>697766</v>
      </c>
      <c r="T21" s="408">
        <f t="shared" si="12"/>
        <v>0.01972935814991695</v>
      </c>
      <c r="U21" s="409">
        <v>326939</v>
      </c>
      <c r="V21" s="405">
        <v>313980</v>
      </c>
      <c r="W21" s="406">
        <v>1629</v>
      </c>
      <c r="X21" s="405">
        <v>601</v>
      </c>
      <c r="Y21" s="407">
        <f t="shared" si="13"/>
        <v>643149</v>
      </c>
      <c r="Z21" s="411">
        <f t="shared" si="14"/>
        <v>0.08492122354228959</v>
      </c>
    </row>
    <row r="22" spans="1:26" ht="21" customHeight="1">
      <c r="A22" s="402" t="s">
        <v>414</v>
      </c>
      <c r="B22" s="403" t="s">
        <v>415</v>
      </c>
      <c r="C22" s="404">
        <v>17804</v>
      </c>
      <c r="D22" s="405">
        <v>18265</v>
      </c>
      <c r="E22" s="406">
        <v>60</v>
      </c>
      <c r="F22" s="405">
        <v>63</v>
      </c>
      <c r="G22" s="407">
        <f>SUM(C22:F22)</f>
        <v>36192</v>
      </c>
      <c r="H22" s="408">
        <f t="shared" si="8"/>
        <v>0.009092859622949824</v>
      </c>
      <c r="I22" s="409">
        <v>15842</v>
      </c>
      <c r="J22" s="405">
        <v>15802</v>
      </c>
      <c r="K22" s="406">
        <v>31</v>
      </c>
      <c r="L22" s="405">
        <v>30</v>
      </c>
      <c r="M22" s="407">
        <f t="shared" si="9"/>
        <v>31705</v>
      </c>
      <c r="N22" s="410">
        <f t="shared" si="10"/>
        <v>0.14152341901908216</v>
      </c>
      <c r="O22" s="404">
        <v>150817</v>
      </c>
      <c r="P22" s="405">
        <v>145535</v>
      </c>
      <c r="Q22" s="406">
        <v>1443</v>
      </c>
      <c r="R22" s="405">
        <v>1215</v>
      </c>
      <c r="S22" s="407">
        <f t="shared" si="11"/>
        <v>299010</v>
      </c>
      <c r="T22" s="408">
        <f t="shared" si="12"/>
        <v>0.008454518248820762</v>
      </c>
      <c r="U22" s="409">
        <v>138018</v>
      </c>
      <c r="V22" s="405">
        <v>134932</v>
      </c>
      <c r="W22" s="406">
        <v>1799</v>
      </c>
      <c r="X22" s="405">
        <v>1489</v>
      </c>
      <c r="Y22" s="407">
        <f t="shared" si="13"/>
        <v>276238</v>
      </c>
      <c r="Z22" s="411">
        <f t="shared" si="14"/>
        <v>0.08243616012279276</v>
      </c>
    </row>
    <row r="23" spans="1:26" ht="21" customHeight="1">
      <c r="A23" s="402" t="s">
        <v>416</v>
      </c>
      <c r="B23" s="403" t="s">
        <v>416</v>
      </c>
      <c r="C23" s="404">
        <v>17498</v>
      </c>
      <c r="D23" s="405">
        <v>16717</v>
      </c>
      <c r="E23" s="406">
        <v>430</v>
      </c>
      <c r="F23" s="405">
        <v>432</v>
      </c>
      <c r="G23" s="407">
        <f t="shared" si="6"/>
        <v>35077</v>
      </c>
      <c r="H23" s="408">
        <f aca="true" t="shared" si="15" ref="H23:H32">G23/$G$9</f>
        <v>0.008812727591573026</v>
      </c>
      <c r="I23" s="409">
        <v>21519</v>
      </c>
      <c r="J23" s="405">
        <v>20619</v>
      </c>
      <c r="K23" s="406">
        <v>892</v>
      </c>
      <c r="L23" s="405">
        <v>872</v>
      </c>
      <c r="M23" s="407">
        <f aca="true" t="shared" si="16" ref="M23:M32">SUM(I23:L23)</f>
        <v>43902</v>
      </c>
      <c r="N23" s="410">
        <f aca="true" t="shared" si="17" ref="N23:N32">IF(ISERROR(G23/M23-1),"         /0",(G23/M23-1))</f>
        <v>-0.20101589904787942</v>
      </c>
      <c r="O23" s="404">
        <v>149757</v>
      </c>
      <c r="P23" s="405">
        <v>143254</v>
      </c>
      <c r="Q23" s="406">
        <v>5331</v>
      </c>
      <c r="R23" s="405">
        <v>5293</v>
      </c>
      <c r="S23" s="407">
        <f aca="true" t="shared" si="18" ref="S23:S32">SUM(O23:R23)</f>
        <v>303635</v>
      </c>
      <c r="T23" s="408">
        <f aca="true" t="shared" si="19" ref="T23:T32">S23/$S$9</f>
        <v>0.008585290286213477</v>
      </c>
      <c r="U23" s="409">
        <v>158865</v>
      </c>
      <c r="V23" s="405">
        <v>151835</v>
      </c>
      <c r="W23" s="406">
        <v>9323</v>
      </c>
      <c r="X23" s="405">
        <v>9299</v>
      </c>
      <c r="Y23" s="407">
        <f aca="true" t="shared" si="20" ref="Y23:Y32">SUM(U23:X23)</f>
        <v>329322</v>
      </c>
      <c r="Z23" s="411">
        <f aca="true" t="shared" si="21" ref="Z23:Z32">IF(ISERROR(S23/Y23-1),"         /0",IF(S23/Y23&gt;5,"  *  ",(S23/Y23-1)))</f>
        <v>-0.07799964776115775</v>
      </c>
    </row>
    <row r="24" spans="1:26" ht="21" customHeight="1">
      <c r="A24" s="402" t="s">
        <v>417</v>
      </c>
      <c r="B24" s="403" t="s">
        <v>418</v>
      </c>
      <c r="C24" s="404">
        <v>15464</v>
      </c>
      <c r="D24" s="405">
        <v>15859</v>
      </c>
      <c r="E24" s="406">
        <v>860</v>
      </c>
      <c r="F24" s="405">
        <v>862</v>
      </c>
      <c r="G24" s="407">
        <f t="shared" si="6"/>
        <v>33045</v>
      </c>
      <c r="H24" s="408">
        <f>G24/$G$9</f>
        <v>0.008302208947844189</v>
      </c>
      <c r="I24" s="409">
        <v>14639</v>
      </c>
      <c r="J24" s="405">
        <v>14829</v>
      </c>
      <c r="K24" s="406">
        <v>1032</v>
      </c>
      <c r="L24" s="405">
        <v>1420</v>
      </c>
      <c r="M24" s="407">
        <f>SUM(I24:L24)</f>
        <v>31920</v>
      </c>
      <c r="N24" s="410">
        <f>IF(ISERROR(G24/M24-1),"         /0",(G24/M24-1))</f>
        <v>0.03524436090225569</v>
      </c>
      <c r="O24" s="404">
        <v>142962</v>
      </c>
      <c r="P24" s="405">
        <v>135208</v>
      </c>
      <c r="Q24" s="406">
        <v>7378</v>
      </c>
      <c r="R24" s="405">
        <v>7731</v>
      </c>
      <c r="S24" s="407">
        <f>SUM(O24:R24)</f>
        <v>293279</v>
      </c>
      <c r="T24" s="408">
        <f>S24/$S$9</f>
        <v>0.008292474022594242</v>
      </c>
      <c r="U24" s="409">
        <v>130379</v>
      </c>
      <c r="V24" s="405">
        <v>122158</v>
      </c>
      <c r="W24" s="406">
        <v>8670</v>
      </c>
      <c r="X24" s="405">
        <v>10047</v>
      </c>
      <c r="Y24" s="407">
        <f>SUM(U24:X24)</f>
        <v>271254</v>
      </c>
      <c r="Z24" s="411">
        <f>IF(ISERROR(S24/Y24-1),"         /0",IF(S24/Y24&gt;5,"  *  ",(S24/Y24-1)))</f>
        <v>0.08119695930751258</v>
      </c>
    </row>
    <row r="25" spans="1:26" ht="21" customHeight="1">
      <c r="A25" s="402" t="s">
        <v>419</v>
      </c>
      <c r="B25" s="403" t="s">
        <v>420</v>
      </c>
      <c r="C25" s="404">
        <v>15292</v>
      </c>
      <c r="D25" s="405">
        <v>15016</v>
      </c>
      <c r="E25" s="406">
        <v>4</v>
      </c>
      <c r="F25" s="405">
        <v>17</v>
      </c>
      <c r="G25" s="407">
        <f t="shared" si="6"/>
        <v>30329</v>
      </c>
      <c r="H25" s="408">
        <f>G25/$G$9</f>
        <v>0.0076198424929389144</v>
      </c>
      <c r="I25" s="409">
        <v>18093</v>
      </c>
      <c r="J25" s="405">
        <v>17759</v>
      </c>
      <c r="K25" s="406">
        <v>34</v>
      </c>
      <c r="L25" s="405">
        <v>11</v>
      </c>
      <c r="M25" s="407">
        <f>SUM(I25:L25)</f>
        <v>35897</v>
      </c>
      <c r="N25" s="410">
        <f>IF(ISERROR(G25/M25-1),"         /0",(G25/M25-1))</f>
        <v>-0.15511045491266684</v>
      </c>
      <c r="O25" s="404">
        <v>148569</v>
      </c>
      <c r="P25" s="405">
        <v>142649</v>
      </c>
      <c r="Q25" s="406">
        <v>400</v>
      </c>
      <c r="R25" s="405">
        <v>371</v>
      </c>
      <c r="S25" s="407">
        <f>SUM(O25:R25)</f>
        <v>291989</v>
      </c>
      <c r="T25" s="408">
        <f>S25/$S$9</f>
        <v>0.00825599922729984</v>
      </c>
      <c r="U25" s="409">
        <v>161183</v>
      </c>
      <c r="V25" s="405">
        <v>155416</v>
      </c>
      <c r="W25" s="406">
        <v>356</v>
      </c>
      <c r="X25" s="405">
        <v>225</v>
      </c>
      <c r="Y25" s="407">
        <f>SUM(U25:X25)</f>
        <v>317180</v>
      </c>
      <c r="Z25" s="411">
        <f>IF(ISERROR(S25/Y25-1),"         /0",IF(S25/Y25&gt;5,"  *  ",(S25/Y25-1)))</f>
        <v>-0.07942177943123774</v>
      </c>
    </row>
    <row r="26" spans="1:26" ht="21" customHeight="1">
      <c r="A26" s="402" t="s">
        <v>421</v>
      </c>
      <c r="B26" s="403" t="s">
        <v>422</v>
      </c>
      <c r="C26" s="404">
        <v>13056</v>
      </c>
      <c r="D26" s="405">
        <v>12882</v>
      </c>
      <c r="E26" s="406">
        <v>359</v>
      </c>
      <c r="F26" s="405">
        <v>373</v>
      </c>
      <c r="G26" s="407">
        <f t="shared" si="6"/>
        <v>26670</v>
      </c>
      <c r="H26" s="408">
        <f>G26/$G$9</f>
        <v>0.006700557198940975</v>
      </c>
      <c r="I26" s="409">
        <v>13745</v>
      </c>
      <c r="J26" s="405">
        <v>13934</v>
      </c>
      <c r="K26" s="406">
        <v>466</v>
      </c>
      <c r="L26" s="405">
        <v>449</v>
      </c>
      <c r="M26" s="407">
        <f>SUM(I26:L26)</f>
        <v>28594</v>
      </c>
      <c r="N26" s="410">
        <f>IF(ISERROR(G26/M26-1),"         /0",(G26/M26-1))</f>
        <v>-0.06728684339371893</v>
      </c>
      <c r="O26" s="404">
        <v>110072</v>
      </c>
      <c r="P26" s="405">
        <v>107717</v>
      </c>
      <c r="Q26" s="406">
        <v>3162</v>
      </c>
      <c r="R26" s="405">
        <v>3053</v>
      </c>
      <c r="S26" s="407">
        <f>SUM(O26:R26)</f>
        <v>224004</v>
      </c>
      <c r="T26" s="408">
        <f>S26/$S$9</f>
        <v>0.006333720965214695</v>
      </c>
      <c r="U26" s="409">
        <v>112540</v>
      </c>
      <c r="V26" s="405">
        <v>110100</v>
      </c>
      <c r="W26" s="406">
        <v>4362</v>
      </c>
      <c r="X26" s="405">
        <v>4381</v>
      </c>
      <c r="Y26" s="407">
        <f>SUM(U26:X26)</f>
        <v>231383</v>
      </c>
      <c r="Z26" s="411">
        <f>IF(ISERROR(S26/Y26-1),"         /0",IF(S26/Y26&gt;5,"  *  ",(S26/Y26-1)))</f>
        <v>-0.03189084764222094</v>
      </c>
    </row>
    <row r="27" spans="1:26" ht="21" customHeight="1">
      <c r="A27" s="402" t="s">
        <v>423</v>
      </c>
      <c r="B27" s="403" t="s">
        <v>424</v>
      </c>
      <c r="C27" s="404">
        <v>12705</v>
      </c>
      <c r="D27" s="405">
        <v>12569</v>
      </c>
      <c r="E27" s="406">
        <v>71</v>
      </c>
      <c r="F27" s="405">
        <v>59</v>
      </c>
      <c r="G27" s="407">
        <f t="shared" si="6"/>
        <v>25404</v>
      </c>
      <c r="H27" s="408">
        <f t="shared" si="15"/>
        <v>0.006382488004570549</v>
      </c>
      <c r="I27" s="409">
        <v>12802</v>
      </c>
      <c r="J27" s="405">
        <v>12671</v>
      </c>
      <c r="K27" s="406">
        <v>21</v>
      </c>
      <c r="L27" s="405">
        <v>21</v>
      </c>
      <c r="M27" s="407">
        <f t="shared" si="16"/>
        <v>25515</v>
      </c>
      <c r="N27" s="410">
        <f t="shared" si="17"/>
        <v>-0.004350382128159858</v>
      </c>
      <c r="O27" s="404">
        <v>113292</v>
      </c>
      <c r="P27" s="405">
        <v>112724</v>
      </c>
      <c r="Q27" s="406">
        <v>464</v>
      </c>
      <c r="R27" s="405">
        <v>294</v>
      </c>
      <c r="S27" s="407">
        <f t="shared" si="18"/>
        <v>226774</v>
      </c>
      <c r="T27" s="408">
        <f t="shared" si="19"/>
        <v>0.006412042812474764</v>
      </c>
      <c r="U27" s="409">
        <v>110712</v>
      </c>
      <c r="V27" s="405">
        <v>107924</v>
      </c>
      <c r="W27" s="406">
        <v>602</v>
      </c>
      <c r="X27" s="405">
        <v>517</v>
      </c>
      <c r="Y27" s="407">
        <f t="shared" si="20"/>
        <v>219755</v>
      </c>
      <c r="Z27" s="411">
        <f t="shared" si="21"/>
        <v>0.031940115128211044</v>
      </c>
    </row>
    <row r="28" spans="1:26" ht="21" customHeight="1">
      <c r="A28" s="402" t="s">
        <v>425</v>
      </c>
      <c r="B28" s="403" t="s">
        <v>426</v>
      </c>
      <c r="C28" s="404">
        <v>9282</v>
      </c>
      <c r="D28" s="405">
        <v>9480</v>
      </c>
      <c r="E28" s="406">
        <v>794</v>
      </c>
      <c r="F28" s="405">
        <v>879</v>
      </c>
      <c r="G28" s="407">
        <f t="shared" si="6"/>
        <v>20435</v>
      </c>
      <c r="H28" s="408">
        <f t="shared" si="15"/>
        <v>0.005134078978641126</v>
      </c>
      <c r="I28" s="409">
        <v>8519</v>
      </c>
      <c r="J28" s="405">
        <v>8712</v>
      </c>
      <c r="K28" s="406">
        <v>167</v>
      </c>
      <c r="L28" s="405">
        <v>64</v>
      </c>
      <c r="M28" s="407">
        <f t="shared" si="16"/>
        <v>17462</v>
      </c>
      <c r="N28" s="410">
        <f t="shared" si="17"/>
        <v>0.17025541175123116</v>
      </c>
      <c r="O28" s="404">
        <v>76338</v>
      </c>
      <c r="P28" s="405">
        <v>76672</v>
      </c>
      <c r="Q28" s="406">
        <v>15706</v>
      </c>
      <c r="R28" s="405">
        <v>15112</v>
      </c>
      <c r="S28" s="407">
        <f t="shared" si="18"/>
        <v>183828</v>
      </c>
      <c r="T28" s="408">
        <f t="shared" si="19"/>
        <v>0.00519774315455745</v>
      </c>
      <c r="U28" s="409">
        <v>70346</v>
      </c>
      <c r="V28" s="405">
        <v>71322</v>
      </c>
      <c r="W28" s="406">
        <v>15258</v>
      </c>
      <c r="X28" s="405">
        <v>14868</v>
      </c>
      <c r="Y28" s="407">
        <f t="shared" si="20"/>
        <v>171794</v>
      </c>
      <c r="Z28" s="411">
        <f t="shared" si="21"/>
        <v>0.07004901218901716</v>
      </c>
    </row>
    <row r="29" spans="1:26" ht="21" customHeight="1">
      <c r="A29" s="402" t="s">
        <v>427</v>
      </c>
      <c r="B29" s="403" t="s">
        <v>428</v>
      </c>
      <c r="C29" s="404">
        <v>9527</v>
      </c>
      <c r="D29" s="405">
        <v>8801</v>
      </c>
      <c r="E29" s="406">
        <v>0</v>
      </c>
      <c r="F29" s="405">
        <v>3</v>
      </c>
      <c r="G29" s="407">
        <f t="shared" si="6"/>
        <v>18331</v>
      </c>
      <c r="H29" s="408">
        <f t="shared" si="15"/>
        <v>0.00460547109163056</v>
      </c>
      <c r="I29" s="409">
        <v>7992</v>
      </c>
      <c r="J29" s="405">
        <v>7653</v>
      </c>
      <c r="K29" s="406"/>
      <c r="L29" s="405"/>
      <c r="M29" s="407">
        <f t="shared" si="16"/>
        <v>15645</v>
      </c>
      <c r="N29" s="410">
        <f t="shared" si="17"/>
        <v>0.17168424416746575</v>
      </c>
      <c r="O29" s="404">
        <v>88495</v>
      </c>
      <c r="P29" s="405">
        <v>82906</v>
      </c>
      <c r="Q29" s="406">
        <v>35</v>
      </c>
      <c r="R29" s="405">
        <v>71</v>
      </c>
      <c r="S29" s="407">
        <f t="shared" si="18"/>
        <v>171507</v>
      </c>
      <c r="T29" s="408">
        <f t="shared" si="19"/>
        <v>0.004849366446943254</v>
      </c>
      <c r="U29" s="409">
        <v>75895</v>
      </c>
      <c r="V29" s="405">
        <v>71898</v>
      </c>
      <c r="W29" s="406">
        <v>120</v>
      </c>
      <c r="X29" s="405">
        <v>88</v>
      </c>
      <c r="Y29" s="407">
        <f t="shared" si="20"/>
        <v>148001</v>
      </c>
      <c r="Z29" s="411">
        <f t="shared" si="21"/>
        <v>0.15882325119424867</v>
      </c>
    </row>
    <row r="30" spans="1:26" ht="21" customHeight="1">
      <c r="A30" s="402" t="s">
        <v>429</v>
      </c>
      <c r="B30" s="403" t="s">
        <v>430</v>
      </c>
      <c r="C30" s="404">
        <v>8800</v>
      </c>
      <c r="D30" s="405">
        <v>8765</v>
      </c>
      <c r="E30" s="406">
        <v>66</v>
      </c>
      <c r="F30" s="405">
        <v>39</v>
      </c>
      <c r="G30" s="407">
        <f t="shared" si="6"/>
        <v>17670</v>
      </c>
      <c r="H30" s="408">
        <f t="shared" si="15"/>
        <v>0.004439401788724673</v>
      </c>
      <c r="I30" s="409">
        <v>8997</v>
      </c>
      <c r="J30" s="405">
        <v>9051</v>
      </c>
      <c r="K30" s="406">
        <v>56</v>
      </c>
      <c r="L30" s="405">
        <v>59</v>
      </c>
      <c r="M30" s="407">
        <f t="shared" si="16"/>
        <v>18163</v>
      </c>
      <c r="N30" s="410">
        <f t="shared" si="17"/>
        <v>-0.027143093101359872</v>
      </c>
      <c r="O30" s="404">
        <v>76454</v>
      </c>
      <c r="P30" s="405">
        <v>75889</v>
      </c>
      <c r="Q30" s="406">
        <v>497</v>
      </c>
      <c r="R30" s="405">
        <v>464</v>
      </c>
      <c r="S30" s="407">
        <f t="shared" si="18"/>
        <v>153304</v>
      </c>
      <c r="T30" s="408">
        <f t="shared" si="19"/>
        <v>0.004334675982800636</v>
      </c>
      <c r="U30" s="409">
        <v>77363</v>
      </c>
      <c r="V30" s="405">
        <v>76173</v>
      </c>
      <c r="W30" s="406">
        <v>411</v>
      </c>
      <c r="X30" s="405">
        <v>444</v>
      </c>
      <c r="Y30" s="407">
        <f t="shared" si="20"/>
        <v>154391</v>
      </c>
      <c r="Z30" s="411">
        <f t="shared" si="21"/>
        <v>-0.0070405658360914725</v>
      </c>
    </row>
    <row r="31" spans="1:26" ht="21" customHeight="1">
      <c r="A31" s="402" t="s">
        <v>431</v>
      </c>
      <c r="B31" s="403" t="s">
        <v>432</v>
      </c>
      <c r="C31" s="404">
        <v>3949</v>
      </c>
      <c r="D31" s="405">
        <v>3808</v>
      </c>
      <c r="E31" s="406">
        <v>4132</v>
      </c>
      <c r="F31" s="405">
        <v>3880</v>
      </c>
      <c r="G31" s="407">
        <f t="shared" si="6"/>
        <v>15769</v>
      </c>
      <c r="H31" s="408">
        <f t="shared" si="15"/>
        <v>0.003961795518188985</v>
      </c>
      <c r="I31" s="409">
        <v>5963</v>
      </c>
      <c r="J31" s="405">
        <v>5604</v>
      </c>
      <c r="K31" s="406">
        <v>4065</v>
      </c>
      <c r="L31" s="405">
        <v>4078</v>
      </c>
      <c r="M31" s="407">
        <f t="shared" si="16"/>
        <v>19710</v>
      </c>
      <c r="N31" s="410">
        <f t="shared" si="17"/>
        <v>-0.199949264332826</v>
      </c>
      <c r="O31" s="404">
        <v>37037</v>
      </c>
      <c r="P31" s="405">
        <v>33639</v>
      </c>
      <c r="Q31" s="406">
        <v>29109</v>
      </c>
      <c r="R31" s="405">
        <v>29535</v>
      </c>
      <c r="S31" s="407">
        <f t="shared" si="18"/>
        <v>129320</v>
      </c>
      <c r="T31" s="408">
        <f t="shared" si="19"/>
        <v>0.0036565275406759</v>
      </c>
      <c r="U31" s="409">
        <v>51048</v>
      </c>
      <c r="V31" s="405">
        <v>48628</v>
      </c>
      <c r="W31" s="406">
        <v>32913</v>
      </c>
      <c r="X31" s="405">
        <v>32938</v>
      </c>
      <c r="Y31" s="407">
        <f t="shared" si="20"/>
        <v>165527</v>
      </c>
      <c r="Z31" s="411">
        <f t="shared" si="21"/>
        <v>-0.21873772858808538</v>
      </c>
    </row>
    <row r="32" spans="1:26" ht="21" customHeight="1">
      <c r="A32" s="402" t="s">
        <v>433</v>
      </c>
      <c r="B32" s="403" t="s">
        <v>434</v>
      </c>
      <c r="C32" s="404">
        <v>7292</v>
      </c>
      <c r="D32" s="405">
        <v>7040</v>
      </c>
      <c r="E32" s="406">
        <v>26</v>
      </c>
      <c r="F32" s="405">
        <v>34</v>
      </c>
      <c r="G32" s="407">
        <f t="shared" si="6"/>
        <v>14392</v>
      </c>
      <c r="H32" s="408">
        <f t="shared" si="15"/>
        <v>0.0036158387404258913</v>
      </c>
      <c r="I32" s="409">
        <v>6468</v>
      </c>
      <c r="J32" s="405">
        <v>6378</v>
      </c>
      <c r="K32" s="406">
        <v>48</v>
      </c>
      <c r="L32" s="405">
        <v>50</v>
      </c>
      <c r="M32" s="407">
        <f t="shared" si="16"/>
        <v>12944</v>
      </c>
      <c r="N32" s="410">
        <f t="shared" si="17"/>
        <v>0.11186650185414093</v>
      </c>
      <c r="O32" s="404">
        <v>59583</v>
      </c>
      <c r="P32" s="405">
        <v>56851</v>
      </c>
      <c r="Q32" s="406">
        <v>252</v>
      </c>
      <c r="R32" s="405">
        <v>270</v>
      </c>
      <c r="S32" s="407">
        <f t="shared" si="18"/>
        <v>116956</v>
      </c>
      <c r="T32" s="408">
        <f t="shared" si="19"/>
        <v>0.003306935006551891</v>
      </c>
      <c r="U32" s="409">
        <v>58149</v>
      </c>
      <c r="V32" s="405">
        <v>56623</v>
      </c>
      <c r="W32" s="406">
        <v>293</v>
      </c>
      <c r="X32" s="405">
        <v>380</v>
      </c>
      <c r="Y32" s="407">
        <f t="shared" si="20"/>
        <v>115445</v>
      </c>
      <c r="Z32" s="411">
        <f t="shared" si="21"/>
        <v>0.013088483693533659</v>
      </c>
    </row>
    <row r="33" spans="1:26" ht="21" customHeight="1">
      <c r="A33" s="402" t="s">
        <v>435</v>
      </c>
      <c r="B33" s="403" t="s">
        <v>436</v>
      </c>
      <c r="C33" s="404">
        <v>5925</v>
      </c>
      <c r="D33" s="405">
        <v>5971</v>
      </c>
      <c r="E33" s="406">
        <v>48</v>
      </c>
      <c r="F33" s="405">
        <v>35</v>
      </c>
      <c r="G33" s="407">
        <f t="shared" si="6"/>
        <v>11979</v>
      </c>
      <c r="H33" s="408">
        <f>G33/$G$9</f>
        <v>0.003009597850997898</v>
      </c>
      <c r="I33" s="409">
        <v>7006</v>
      </c>
      <c r="J33" s="405">
        <v>7058</v>
      </c>
      <c r="K33" s="406">
        <v>226</v>
      </c>
      <c r="L33" s="405">
        <v>220</v>
      </c>
      <c r="M33" s="407">
        <f>SUM(I33:L33)</f>
        <v>14510</v>
      </c>
      <c r="N33" s="410">
        <f>IF(ISERROR(G33/M33-1),"         /0",(G33/M33-1))</f>
        <v>-0.17443142660234323</v>
      </c>
      <c r="O33" s="404">
        <v>58673</v>
      </c>
      <c r="P33" s="405">
        <v>56872</v>
      </c>
      <c r="Q33" s="406">
        <v>946</v>
      </c>
      <c r="R33" s="405">
        <v>958</v>
      </c>
      <c r="S33" s="407">
        <f>SUM(O33:R33)</f>
        <v>117449</v>
      </c>
      <c r="T33" s="408">
        <f>S33/$S$9</f>
        <v>0.003320874598862077</v>
      </c>
      <c r="U33" s="409">
        <v>63630</v>
      </c>
      <c r="V33" s="405">
        <v>64239</v>
      </c>
      <c r="W33" s="406">
        <v>2952</v>
      </c>
      <c r="X33" s="405">
        <v>2911</v>
      </c>
      <c r="Y33" s="407">
        <f>SUM(U33:X33)</f>
        <v>133732</v>
      </c>
      <c r="Z33" s="411">
        <f>IF(ISERROR(S33/Y33-1),"         /0",IF(S33/Y33&gt;5,"  *  ",(S33/Y33-1)))</f>
        <v>-0.12175844225764965</v>
      </c>
    </row>
    <row r="34" spans="1:26" ht="21" customHeight="1">
      <c r="A34" s="402" t="s">
        <v>437</v>
      </c>
      <c r="B34" s="403" t="s">
        <v>438</v>
      </c>
      <c r="C34" s="404">
        <v>5846</v>
      </c>
      <c r="D34" s="405">
        <v>5862</v>
      </c>
      <c r="E34" s="406">
        <v>48</v>
      </c>
      <c r="F34" s="405">
        <v>47</v>
      </c>
      <c r="G34" s="407">
        <f t="shared" si="6"/>
        <v>11803</v>
      </c>
      <c r="H34" s="408">
        <f>G34/$G$9</f>
        <v>0.0029653797007536684</v>
      </c>
      <c r="I34" s="409">
        <v>5421</v>
      </c>
      <c r="J34" s="405">
        <v>5462</v>
      </c>
      <c r="K34" s="406">
        <v>21</v>
      </c>
      <c r="L34" s="405">
        <v>17</v>
      </c>
      <c r="M34" s="407">
        <f>SUM(I34:L34)</f>
        <v>10921</v>
      </c>
      <c r="N34" s="410">
        <f>IF(ISERROR(G34/M34-1),"         /0",(G34/M34-1))</f>
        <v>0.08076183499679512</v>
      </c>
      <c r="O34" s="404">
        <v>54400</v>
      </c>
      <c r="P34" s="405">
        <v>52606</v>
      </c>
      <c r="Q34" s="406">
        <v>123</v>
      </c>
      <c r="R34" s="405">
        <v>140</v>
      </c>
      <c r="S34" s="407">
        <f>SUM(O34:R34)</f>
        <v>107269</v>
      </c>
      <c r="T34" s="408">
        <f>S34/$S$9</f>
        <v>0.003033034741422542</v>
      </c>
      <c r="U34" s="409">
        <v>48588</v>
      </c>
      <c r="V34" s="405">
        <v>47621</v>
      </c>
      <c r="W34" s="406">
        <v>90</v>
      </c>
      <c r="X34" s="405">
        <v>81</v>
      </c>
      <c r="Y34" s="407">
        <f>SUM(U34:X34)</f>
        <v>96380</v>
      </c>
      <c r="Z34" s="411">
        <f>IF(ISERROR(S34/Y34-1),"         /0",IF(S34/Y34&gt;5,"  *  ",(S34/Y34-1)))</f>
        <v>0.11297987134260223</v>
      </c>
    </row>
    <row r="35" spans="1:26" ht="21" customHeight="1">
      <c r="A35" s="402" t="s">
        <v>439</v>
      </c>
      <c r="B35" s="403" t="s">
        <v>440</v>
      </c>
      <c r="C35" s="404">
        <v>5704</v>
      </c>
      <c r="D35" s="405">
        <v>5480</v>
      </c>
      <c r="E35" s="406">
        <v>279</v>
      </c>
      <c r="F35" s="405">
        <v>332</v>
      </c>
      <c r="G35" s="407">
        <f t="shared" si="6"/>
        <v>11795</v>
      </c>
      <c r="H35" s="408">
        <f>G35/$G$9</f>
        <v>0.002963369784833476</v>
      </c>
      <c r="I35" s="409">
        <v>5643</v>
      </c>
      <c r="J35" s="405">
        <v>5466</v>
      </c>
      <c r="K35" s="406">
        <v>244</v>
      </c>
      <c r="L35" s="405">
        <v>256</v>
      </c>
      <c r="M35" s="407">
        <f>SUM(I35:L35)</f>
        <v>11609</v>
      </c>
      <c r="N35" s="410">
        <f>IF(ISERROR(G35/M35-1),"         /0",(G35/M35-1))</f>
        <v>0.01602205185631833</v>
      </c>
      <c r="O35" s="404">
        <v>50867</v>
      </c>
      <c r="P35" s="405">
        <v>48795</v>
      </c>
      <c r="Q35" s="406">
        <v>2488</v>
      </c>
      <c r="R35" s="405">
        <v>2508</v>
      </c>
      <c r="S35" s="407">
        <f>SUM(O35:R35)</f>
        <v>104658</v>
      </c>
      <c r="T35" s="408">
        <f>S35/$S$9</f>
        <v>0.0029592086247452703</v>
      </c>
      <c r="U35" s="409">
        <v>41962</v>
      </c>
      <c r="V35" s="405">
        <v>40052</v>
      </c>
      <c r="W35" s="406">
        <v>2376</v>
      </c>
      <c r="X35" s="405">
        <v>2385</v>
      </c>
      <c r="Y35" s="407">
        <f>SUM(U35:X35)</f>
        <v>86775</v>
      </c>
      <c r="Z35" s="411">
        <f>IF(ISERROR(S35/Y35-1),"         /0",IF(S35/Y35&gt;5,"  *  ",(S35/Y35-1)))</f>
        <v>0.2060847018150389</v>
      </c>
    </row>
    <row r="36" spans="1:26" ht="21" customHeight="1">
      <c r="A36" s="402" t="s">
        <v>441</v>
      </c>
      <c r="B36" s="403" t="s">
        <v>442</v>
      </c>
      <c r="C36" s="404">
        <v>4922</v>
      </c>
      <c r="D36" s="405">
        <v>5011</v>
      </c>
      <c r="E36" s="406">
        <v>84</v>
      </c>
      <c r="F36" s="405">
        <v>82</v>
      </c>
      <c r="G36" s="407">
        <f t="shared" si="6"/>
        <v>10099</v>
      </c>
      <c r="H36" s="408">
        <f>G36/$G$9</f>
        <v>0.002537267609752715</v>
      </c>
      <c r="I36" s="409">
        <v>4623</v>
      </c>
      <c r="J36" s="405">
        <v>4487</v>
      </c>
      <c r="K36" s="406">
        <v>48</v>
      </c>
      <c r="L36" s="405">
        <v>49</v>
      </c>
      <c r="M36" s="407">
        <f>SUM(I36:L36)</f>
        <v>9207</v>
      </c>
      <c r="N36" s="410">
        <f>IF(ISERROR(G36/M36-1),"         /0",(G36/M36-1))</f>
        <v>0.09688280656022585</v>
      </c>
      <c r="O36" s="404">
        <v>45181</v>
      </c>
      <c r="P36" s="405">
        <v>43397</v>
      </c>
      <c r="Q36" s="406">
        <v>1085</v>
      </c>
      <c r="R36" s="405">
        <v>835</v>
      </c>
      <c r="S36" s="407">
        <f>SUM(O36:R36)</f>
        <v>90498</v>
      </c>
      <c r="T36" s="408">
        <f>S36/$S$9</f>
        <v>0.0025588341275602196</v>
      </c>
      <c r="U36" s="409">
        <v>43309</v>
      </c>
      <c r="V36" s="405">
        <v>40862</v>
      </c>
      <c r="W36" s="406">
        <v>395</v>
      </c>
      <c r="X36" s="405">
        <v>398</v>
      </c>
      <c r="Y36" s="407">
        <f>SUM(U36:X36)</f>
        <v>84964</v>
      </c>
      <c r="Z36" s="411">
        <f>IF(ISERROR(S36/Y36-1),"         /0",IF(S36/Y36&gt;5,"  *  ",(S36/Y36-1)))</f>
        <v>0.06513346829245337</v>
      </c>
    </row>
    <row r="37" spans="1:26" ht="21" customHeight="1">
      <c r="A37" s="402" t="s">
        <v>443</v>
      </c>
      <c r="B37" s="403" t="s">
        <v>444</v>
      </c>
      <c r="C37" s="404">
        <v>4375</v>
      </c>
      <c r="D37" s="405">
        <v>4433</v>
      </c>
      <c r="E37" s="406">
        <v>242</v>
      </c>
      <c r="F37" s="405">
        <v>275</v>
      </c>
      <c r="G37" s="407">
        <f t="shared" si="6"/>
        <v>9325</v>
      </c>
      <c r="H37" s="408">
        <f>G37/$G$9</f>
        <v>0.002342808244474113</v>
      </c>
      <c r="I37" s="409">
        <v>6372</v>
      </c>
      <c r="J37" s="405">
        <v>6300</v>
      </c>
      <c r="K37" s="406">
        <v>81</v>
      </c>
      <c r="L37" s="405">
        <v>131</v>
      </c>
      <c r="M37" s="407">
        <f>SUM(I37:L37)</f>
        <v>12884</v>
      </c>
      <c r="N37" s="410">
        <f>IF(ISERROR(G37/M37-1),"         /0",(G37/M37-1))</f>
        <v>-0.2762340887923005</v>
      </c>
      <c r="O37" s="404">
        <v>41348</v>
      </c>
      <c r="P37" s="405">
        <v>41396</v>
      </c>
      <c r="Q37" s="406">
        <v>1787</v>
      </c>
      <c r="R37" s="405">
        <v>1855</v>
      </c>
      <c r="S37" s="407">
        <f>SUM(O37:R37)</f>
        <v>86386</v>
      </c>
      <c r="T37" s="408">
        <f>S37/$S$9</f>
        <v>0.002442567183179928</v>
      </c>
      <c r="U37" s="409">
        <v>51935</v>
      </c>
      <c r="V37" s="405">
        <v>51047</v>
      </c>
      <c r="W37" s="406">
        <v>855</v>
      </c>
      <c r="X37" s="405">
        <v>1025</v>
      </c>
      <c r="Y37" s="407">
        <f>SUM(U37:X37)</f>
        <v>104862</v>
      </c>
      <c r="Z37" s="411">
        <f>IF(ISERROR(S37/Y37-1),"         /0",IF(S37/Y37&gt;5,"  *  ",(S37/Y37-1)))</f>
        <v>-0.17619347332684865</v>
      </c>
    </row>
    <row r="38" spans="1:26" ht="21" customHeight="1">
      <c r="A38" s="402" t="s">
        <v>445</v>
      </c>
      <c r="B38" s="403" t="s">
        <v>446</v>
      </c>
      <c r="C38" s="404">
        <v>4001</v>
      </c>
      <c r="D38" s="405">
        <v>3929</v>
      </c>
      <c r="E38" s="406">
        <v>238</v>
      </c>
      <c r="F38" s="405">
        <v>260</v>
      </c>
      <c r="G38" s="407">
        <f t="shared" si="6"/>
        <v>8428</v>
      </c>
      <c r="H38" s="408">
        <f aca="true" t="shared" si="22" ref="H38:H50">G38/$G$9</f>
        <v>0.002117446421922555</v>
      </c>
      <c r="I38" s="409">
        <v>3835</v>
      </c>
      <c r="J38" s="405">
        <v>3773</v>
      </c>
      <c r="K38" s="406">
        <v>71</v>
      </c>
      <c r="L38" s="405">
        <v>140</v>
      </c>
      <c r="M38" s="407">
        <f aca="true" t="shared" si="23" ref="M38:M50">SUM(I38:L38)</f>
        <v>7819</v>
      </c>
      <c r="N38" s="410">
        <f aca="true" t="shared" si="24" ref="N38:N50">IF(ISERROR(G38/M38-1),"         /0",(G38/M38-1))</f>
        <v>0.07788719785138754</v>
      </c>
      <c r="O38" s="404">
        <v>31805</v>
      </c>
      <c r="P38" s="405">
        <v>31837</v>
      </c>
      <c r="Q38" s="406">
        <v>593</v>
      </c>
      <c r="R38" s="405">
        <v>659</v>
      </c>
      <c r="S38" s="407">
        <f aca="true" t="shared" si="25" ref="S38:S50">SUM(O38:R38)</f>
        <v>64894</v>
      </c>
      <c r="T38" s="408">
        <f aca="true" t="shared" si="26" ref="T38:T50">S38/$S$9</f>
        <v>0.0018348801285541436</v>
      </c>
      <c r="U38" s="409">
        <v>32962</v>
      </c>
      <c r="V38" s="405">
        <v>31689</v>
      </c>
      <c r="W38" s="406">
        <v>492</v>
      </c>
      <c r="X38" s="405">
        <v>891</v>
      </c>
      <c r="Y38" s="407">
        <f aca="true" t="shared" si="27" ref="Y38:Y50">SUM(U38:X38)</f>
        <v>66034</v>
      </c>
      <c r="Z38" s="411">
        <f aca="true" t="shared" si="28" ref="Z38:Z50">IF(ISERROR(S38/Y38-1),"         /0",IF(S38/Y38&gt;5,"  *  ",(S38/Y38-1)))</f>
        <v>-0.017263833782596882</v>
      </c>
    </row>
    <row r="39" spans="1:26" ht="21" customHeight="1">
      <c r="A39" s="402" t="s">
        <v>447</v>
      </c>
      <c r="B39" s="403" t="s">
        <v>448</v>
      </c>
      <c r="C39" s="404">
        <v>466</v>
      </c>
      <c r="D39" s="405">
        <v>493</v>
      </c>
      <c r="E39" s="406">
        <v>2595</v>
      </c>
      <c r="F39" s="405">
        <v>2881</v>
      </c>
      <c r="G39" s="407">
        <f t="shared" si="6"/>
        <v>6435</v>
      </c>
      <c r="H39" s="408">
        <f t="shared" si="22"/>
        <v>0.001616726118304656</v>
      </c>
      <c r="I39" s="409">
        <v>384</v>
      </c>
      <c r="J39" s="405">
        <v>391</v>
      </c>
      <c r="K39" s="406">
        <v>1839</v>
      </c>
      <c r="L39" s="405">
        <v>1910</v>
      </c>
      <c r="M39" s="407">
        <f t="shared" si="23"/>
        <v>4524</v>
      </c>
      <c r="N39" s="410">
        <f t="shared" si="24"/>
        <v>0.4224137931034482</v>
      </c>
      <c r="O39" s="404">
        <v>1605</v>
      </c>
      <c r="P39" s="405">
        <v>1631</v>
      </c>
      <c r="Q39" s="406">
        <v>12437</v>
      </c>
      <c r="R39" s="405">
        <v>12315</v>
      </c>
      <c r="S39" s="407">
        <f t="shared" si="25"/>
        <v>27988</v>
      </c>
      <c r="T39" s="408">
        <f t="shared" si="26"/>
        <v>0.0007913616827129376</v>
      </c>
      <c r="U39" s="409">
        <v>1316</v>
      </c>
      <c r="V39" s="405">
        <v>1343</v>
      </c>
      <c r="W39" s="406">
        <v>10584</v>
      </c>
      <c r="X39" s="405">
        <v>10707</v>
      </c>
      <c r="Y39" s="407">
        <f t="shared" si="27"/>
        <v>23950</v>
      </c>
      <c r="Z39" s="411">
        <f t="shared" si="28"/>
        <v>0.16860125260960324</v>
      </c>
    </row>
    <row r="40" spans="1:26" ht="21" customHeight="1">
      <c r="A40" s="402" t="s">
        <v>449</v>
      </c>
      <c r="B40" s="403" t="s">
        <v>450</v>
      </c>
      <c r="C40" s="404">
        <v>3153</v>
      </c>
      <c r="D40" s="405">
        <v>3115</v>
      </c>
      <c r="E40" s="406">
        <v>9</v>
      </c>
      <c r="F40" s="405">
        <v>10</v>
      </c>
      <c r="G40" s="407">
        <f t="shared" si="6"/>
        <v>6287</v>
      </c>
      <c r="H40" s="408">
        <f t="shared" si="22"/>
        <v>0.001579542673781099</v>
      </c>
      <c r="I40" s="409">
        <v>2179</v>
      </c>
      <c r="J40" s="405">
        <v>2211</v>
      </c>
      <c r="K40" s="406">
        <v>68</v>
      </c>
      <c r="L40" s="405">
        <v>47</v>
      </c>
      <c r="M40" s="407">
        <f t="shared" si="23"/>
        <v>4505</v>
      </c>
      <c r="N40" s="410">
        <f t="shared" si="24"/>
        <v>0.395560488346282</v>
      </c>
      <c r="O40" s="404">
        <v>25183</v>
      </c>
      <c r="P40" s="405">
        <v>24067</v>
      </c>
      <c r="Q40" s="406">
        <v>196</v>
      </c>
      <c r="R40" s="405">
        <v>227</v>
      </c>
      <c r="S40" s="407">
        <f t="shared" si="25"/>
        <v>49673</v>
      </c>
      <c r="T40" s="408">
        <f t="shared" si="26"/>
        <v>0.0014045058191153263</v>
      </c>
      <c r="U40" s="409">
        <v>19977</v>
      </c>
      <c r="V40" s="405">
        <v>19496</v>
      </c>
      <c r="W40" s="406">
        <v>622</v>
      </c>
      <c r="X40" s="405">
        <v>585</v>
      </c>
      <c r="Y40" s="407">
        <f t="shared" si="27"/>
        <v>40680</v>
      </c>
      <c r="Z40" s="411">
        <f t="shared" si="28"/>
        <v>0.22106686332350045</v>
      </c>
    </row>
    <row r="41" spans="1:26" ht="21" customHeight="1">
      <c r="A41" s="402" t="s">
        <v>451</v>
      </c>
      <c r="B41" s="403" t="s">
        <v>452</v>
      </c>
      <c r="C41" s="404">
        <v>1488</v>
      </c>
      <c r="D41" s="405">
        <v>1620</v>
      </c>
      <c r="E41" s="406">
        <v>1169</v>
      </c>
      <c r="F41" s="405">
        <v>1015</v>
      </c>
      <c r="G41" s="407">
        <f t="shared" si="6"/>
        <v>5292</v>
      </c>
      <c r="H41" s="408">
        <f t="shared" si="22"/>
        <v>0.0013295593812071857</v>
      </c>
      <c r="I41" s="409">
        <v>614</v>
      </c>
      <c r="J41" s="405">
        <v>612</v>
      </c>
      <c r="K41" s="406">
        <v>1674</v>
      </c>
      <c r="L41" s="405">
        <v>1435</v>
      </c>
      <c r="M41" s="407">
        <f t="shared" si="23"/>
        <v>4335</v>
      </c>
      <c r="N41" s="410">
        <f t="shared" si="24"/>
        <v>0.22076124567474054</v>
      </c>
      <c r="O41" s="404">
        <v>9848</v>
      </c>
      <c r="P41" s="405">
        <v>10004</v>
      </c>
      <c r="Q41" s="406">
        <v>10568</v>
      </c>
      <c r="R41" s="405">
        <v>9852</v>
      </c>
      <c r="S41" s="407">
        <f t="shared" si="25"/>
        <v>40272</v>
      </c>
      <c r="T41" s="408">
        <f t="shared" si="26"/>
        <v>0.0011386922140279915</v>
      </c>
      <c r="U41" s="409">
        <v>4197</v>
      </c>
      <c r="V41" s="405">
        <v>4032</v>
      </c>
      <c r="W41" s="406">
        <v>11061</v>
      </c>
      <c r="X41" s="405">
        <v>10597</v>
      </c>
      <c r="Y41" s="407">
        <f t="shared" si="27"/>
        <v>29887</v>
      </c>
      <c r="Z41" s="411">
        <f t="shared" si="28"/>
        <v>0.3474754910161608</v>
      </c>
    </row>
    <row r="42" spans="1:26" ht="21" customHeight="1">
      <c r="A42" s="402" t="s">
        <v>453</v>
      </c>
      <c r="B42" s="403" t="s">
        <v>454</v>
      </c>
      <c r="C42" s="404">
        <v>2165</v>
      </c>
      <c r="D42" s="405">
        <v>1993</v>
      </c>
      <c r="E42" s="406">
        <v>265</v>
      </c>
      <c r="F42" s="405">
        <v>260</v>
      </c>
      <c r="G42" s="407">
        <f t="shared" si="6"/>
        <v>4683</v>
      </c>
      <c r="H42" s="408">
        <f t="shared" si="22"/>
        <v>0.0011765545317825492</v>
      </c>
      <c r="I42" s="409">
        <v>1912</v>
      </c>
      <c r="J42" s="405">
        <v>1859</v>
      </c>
      <c r="K42" s="406">
        <v>270</v>
      </c>
      <c r="L42" s="405">
        <v>286</v>
      </c>
      <c r="M42" s="407">
        <f t="shared" si="23"/>
        <v>4327</v>
      </c>
      <c r="N42" s="410">
        <f t="shared" si="24"/>
        <v>0.08227409290501497</v>
      </c>
      <c r="O42" s="404">
        <v>18250</v>
      </c>
      <c r="P42" s="405">
        <v>17679</v>
      </c>
      <c r="Q42" s="406">
        <v>2195</v>
      </c>
      <c r="R42" s="405">
        <v>2079</v>
      </c>
      <c r="S42" s="407">
        <f t="shared" si="25"/>
        <v>40203</v>
      </c>
      <c r="T42" s="408">
        <f t="shared" si="26"/>
        <v>0.0011367412366052676</v>
      </c>
      <c r="U42" s="409">
        <v>18117</v>
      </c>
      <c r="V42" s="405">
        <v>18187</v>
      </c>
      <c r="W42" s="406">
        <v>2785</v>
      </c>
      <c r="X42" s="405">
        <v>2270</v>
      </c>
      <c r="Y42" s="407">
        <f t="shared" si="27"/>
        <v>41359</v>
      </c>
      <c r="Z42" s="411">
        <f t="shared" si="28"/>
        <v>-0.02795038564762209</v>
      </c>
    </row>
    <row r="43" spans="1:26" ht="21" customHeight="1">
      <c r="A43" s="402" t="s">
        <v>455</v>
      </c>
      <c r="B43" s="403" t="s">
        <v>456</v>
      </c>
      <c r="C43" s="404">
        <v>2192</v>
      </c>
      <c r="D43" s="405">
        <v>1976</v>
      </c>
      <c r="E43" s="406">
        <v>0</v>
      </c>
      <c r="F43" s="405">
        <v>0</v>
      </c>
      <c r="G43" s="407">
        <f t="shared" si="6"/>
        <v>4168</v>
      </c>
      <c r="H43" s="408">
        <f t="shared" si="22"/>
        <v>0.001047166194420172</v>
      </c>
      <c r="I43" s="409">
        <v>3125</v>
      </c>
      <c r="J43" s="405">
        <v>3128</v>
      </c>
      <c r="K43" s="406"/>
      <c r="L43" s="405"/>
      <c r="M43" s="407">
        <f t="shared" si="23"/>
        <v>6253</v>
      </c>
      <c r="N43" s="410">
        <f t="shared" si="24"/>
        <v>-0.3334399488245642</v>
      </c>
      <c r="O43" s="404">
        <v>21676</v>
      </c>
      <c r="P43" s="405">
        <v>19934</v>
      </c>
      <c r="Q43" s="406">
        <v>9</v>
      </c>
      <c r="R43" s="405">
        <v>9</v>
      </c>
      <c r="S43" s="407">
        <f t="shared" si="25"/>
        <v>41628</v>
      </c>
      <c r="T43" s="408">
        <f t="shared" si="26"/>
        <v>0.0011770331616397802</v>
      </c>
      <c r="U43" s="409">
        <v>25221</v>
      </c>
      <c r="V43" s="405">
        <v>25325</v>
      </c>
      <c r="W43" s="406"/>
      <c r="X43" s="405"/>
      <c r="Y43" s="407">
        <f t="shared" si="27"/>
        <v>50546</v>
      </c>
      <c r="Z43" s="411">
        <f t="shared" si="28"/>
        <v>-0.17643334784157005</v>
      </c>
    </row>
    <row r="44" spans="1:26" ht="21" customHeight="1">
      <c r="A44" s="402" t="s">
        <v>457</v>
      </c>
      <c r="B44" s="403" t="s">
        <v>458</v>
      </c>
      <c r="C44" s="404">
        <v>0</v>
      </c>
      <c r="D44" s="405">
        <v>0</v>
      </c>
      <c r="E44" s="406">
        <v>2059</v>
      </c>
      <c r="F44" s="405">
        <v>2047</v>
      </c>
      <c r="G44" s="407">
        <f t="shared" si="6"/>
        <v>4106</v>
      </c>
      <c r="H44" s="408">
        <f t="shared" si="22"/>
        <v>0.001031589346038682</v>
      </c>
      <c r="I44" s="409"/>
      <c r="J44" s="405"/>
      <c r="K44" s="406">
        <v>3122</v>
      </c>
      <c r="L44" s="405">
        <v>3034</v>
      </c>
      <c r="M44" s="407">
        <f t="shared" si="23"/>
        <v>6156</v>
      </c>
      <c r="N44" s="410">
        <f t="shared" si="24"/>
        <v>-0.3330084470435347</v>
      </c>
      <c r="O44" s="404"/>
      <c r="P44" s="405"/>
      <c r="Q44" s="406">
        <v>16317</v>
      </c>
      <c r="R44" s="405">
        <v>16589</v>
      </c>
      <c r="S44" s="407">
        <f t="shared" si="25"/>
        <v>32906</v>
      </c>
      <c r="T44" s="408">
        <f t="shared" si="26"/>
        <v>0.0009304183053934517</v>
      </c>
      <c r="U44" s="409"/>
      <c r="V44" s="405"/>
      <c r="W44" s="406">
        <v>31207</v>
      </c>
      <c r="X44" s="405">
        <v>31339</v>
      </c>
      <c r="Y44" s="407">
        <f t="shared" si="27"/>
        <v>62546</v>
      </c>
      <c r="Z44" s="411">
        <f t="shared" si="28"/>
        <v>-0.4738912160649762</v>
      </c>
    </row>
    <row r="45" spans="1:26" ht="21" customHeight="1">
      <c r="A45" s="402" t="s">
        <v>459</v>
      </c>
      <c r="B45" s="403" t="s">
        <v>460</v>
      </c>
      <c r="C45" s="404">
        <v>900</v>
      </c>
      <c r="D45" s="405">
        <v>978</v>
      </c>
      <c r="E45" s="406">
        <v>1075</v>
      </c>
      <c r="F45" s="405">
        <v>1101</v>
      </c>
      <c r="G45" s="407">
        <f t="shared" si="6"/>
        <v>4054</v>
      </c>
      <c r="H45" s="408">
        <f t="shared" si="22"/>
        <v>0.001018524892557432</v>
      </c>
      <c r="I45" s="409">
        <v>1207</v>
      </c>
      <c r="J45" s="405">
        <v>1213</v>
      </c>
      <c r="K45" s="406">
        <v>1142</v>
      </c>
      <c r="L45" s="405">
        <v>1146</v>
      </c>
      <c r="M45" s="407">
        <f t="shared" si="23"/>
        <v>4708</v>
      </c>
      <c r="N45" s="410">
        <f t="shared" si="24"/>
        <v>-0.13891248937977907</v>
      </c>
      <c r="O45" s="404">
        <v>10731</v>
      </c>
      <c r="P45" s="405">
        <v>10907</v>
      </c>
      <c r="Q45" s="406">
        <v>12470</v>
      </c>
      <c r="R45" s="405">
        <v>12820</v>
      </c>
      <c r="S45" s="407">
        <f t="shared" si="25"/>
        <v>46928</v>
      </c>
      <c r="T45" s="408">
        <f t="shared" si="26"/>
        <v>0.0013268908477330548</v>
      </c>
      <c r="U45" s="409">
        <v>11064</v>
      </c>
      <c r="V45" s="405">
        <v>11343</v>
      </c>
      <c r="W45" s="406">
        <v>9690</v>
      </c>
      <c r="X45" s="405">
        <v>10218</v>
      </c>
      <c r="Y45" s="407">
        <f t="shared" si="27"/>
        <v>42315</v>
      </c>
      <c r="Z45" s="411">
        <f t="shared" si="28"/>
        <v>0.10901571546732836</v>
      </c>
    </row>
    <row r="46" spans="1:26" ht="21" customHeight="1">
      <c r="A46" s="402" t="s">
        <v>461</v>
      </c>
      <c r="B46" s="403" t="s">
        <v>462</v>
      </c>
      <c r="C46" s="404">
        <v>1885</v>
      </c>
      <c r="D46" s="405">
        <v>1894</v>
      </c>
      <c r="E46" s="406">
        <v>32</v>
      </c>
      <c r="F46" s="405">
        <v>25</v>
      </c>
      <c r="G46" s="407">
        <f t="shared" si="6"/>
        <v>3836</v>
      </c>
      <c r="H46" s="408">
        <f t="shared" si="22"/>
        <v>0.0009637546837321928</v>
      </c>
      <c r="I46" s="409">
        <v>1809</v>
      </c>
      <c r="J46" s="405">
        <v>1853</v>
      </c>
      <c r="K46" s="406">
        <v>5</v>
      </c>
      <c r="L46" s="405">
        <v>5</v>
      </c>
      <c r="M46" s="407">
        <f t="shared" si="23"/>
        <v>3672</v>
      </c>
      <c r="N46" s="410">
        <f t="shared" si="24"/>
        <v>0.04466230936819171</v>
      </c>
      <c r="O46" s="404">
        <v>14522</v>
      </c>
      <c r="P46" s="405">
        <v>14350</v>
      </c>
      <c r="Q46" s="406">
        <v>447</v>
      </c>
      <c r="R46" s="405">
        <v>548</v>
      </c>
      <c r="S46" s="407">
        <f t="shared" si="25"/>
        <v>29867</v>
      </c>
      <c r="T46" s="408">
        <f t="shared" si="26"/>
        <v>0.0008444904736882702</v>
      </c>
      <c r="U46" s="409">
        <v>14275</v>
      </c>
      <c r="V46" s="405">
        <v>14022</v>
      </c>
      <c r="W46" s="406">
        <v>131</v>
      </c>
      <c r="X46" s="405">
        <v>113</v>
      </c>
      <c r="Y46" s="407">
        <f t="shared" si="27"/>
        <v>28541</v>
      </c>
      <c r="Z46" s="411">
        <f t="shared" si="28"/>
        <v>0.046459479345502874</v>
      </c>
    </row>
    <row r="47" spans="1:26" ht="21" customHeight="1">
      <c r="A47" s="402" t="s">
        <v>463</v>
      </c>
      <c r="B47" s="403" t="s">
        <v>464</v>
      </c>
      <c r="C47" s="404">
        <v>1193</v>
      </c>
      <c r="D47" s="405">
        <v>1160</v>
      </c>
      <c r="E47" s="406">
        <v>619</v>
      </c>
      <c r="F47" s="405">
        <v>558</v>
      </c>
      <c r="G47" s="407">
        <f t="shared" si="6"/>
        <v>3530</v>
      </c>
      <c r="H47" s="408">
        <f t="shared" si="22"/>
        <v>0.0008868753997848384</v>
      </c>
      <c r="I47" s="409">
        <v>1070</v>
      </c>
      <c r="J47" s="405">
        <v>1027</v>
      </c>
      <c r="K47" s="406">
        <v>597</v>
      </c>
      <c r="L47" s="405">
        <v>600</v>
      </c>
      <c r="M47" s="407">
        <f t="shared" si="23"/>
        <v>3294</v>
      </c>
      <c r="N47" s="410">
        <f t="shared" si="24"/>
        <v>0.0716454159077109</v>
      </c>
      <c r="O47" s="404">
        <v>9838</v>
      </c>
      <c r="P47" s="405">
        <v>9937</v>
      </c>
      <c r="Q47" s="406">
        <v>5007</v>
      </c>
      <c r="R47" s="405">
        <v>4551</v>
      </c>
      <c r="S47" s="407">
        <f t="shared" si="25"/>
        <v>29333</v>
      </c>
      <c r="T47" s="408">
        <f t="shared" si="26"/>
        <v>0.000829391604938495</v>
      </c>
      <c r="U47" s="409">
        <v>8873</v>
      </c>
      <c r="V47" s="405">
        <v>8421</v>
      </c>
      <c r="W47" s="406">
        <v>5356</v>
      </c>
      <c r="X47" s="405">
        <v>5014</v>
      </c>
      <c r="Y47" s="407">
        <f t="shared" si="27"/>
        <v>27664</v>
      </c>
      <c r="Z47" s="411">
        <f t="shared" si="28"/>
        <v>0.060331116252168915</v>
      </c>
    </row>
    <row r="48" spans="1:26" ht="21" customHeight="1">
      <c r="A48" s="402" t="s">
        <v>465</v>
      </c>
      <c r="B48" s="403" t="s">
        <v>466</v>
      </c>
      <c r="C48" s="404">
        <v>486</v>
      </c>
      <c r="D48" s="405">
        <v>476</v>
      </c>
      <c r="E48" s="406">
        <v>1255</v>
      </c>
      <c r="F48" s="405">
        <v>1196</v>
      </c>
      <c r="G48" s="407">
        <f t="shared" si="6"/>
        <v>3413</v>
      </c>
      <c r="H48" s="408">
        <f t="shared" si="22"/>
        <v>0.0008574803794520265</v>
      </c>
      <c r="I48" s="409">
        <v>82</v>
      </c>
      <c r="J48" s="405">
        <v>80</v>
      </c>
      <c r="K48" s="406">
        <v>976</v>
      </c>
      <c r="L48" s="405">
        <v>741</v>
      </c>
      <c r="M48" s="407">
        <f t="shared" si="23"/>
        <v>1879</v>
      </c>
      <c r="N48" s="410">
        <f t="shared" si="24"/>
        <v>0.8163916977115486</v>
      </c>
      <c r="O48" s="404">
        <v>3363</v>
      </c>
      <c r="P48" s="405">
        <v>3118</v>
      </c>
      <c r="Q48" s="406">
        <v>7943</v>
      </c>
      <c r="R48" s="405">
        <v>7230</v>
      </c>
      <c r="S48" s="407">
        <f t="shared" si="25"/>
        <v>21654</v>
      </c>
      <c r="T48" s="408">
        <f t="shared" si="26"/>
        <v>0.0006122676103139185</v>
      </c>
      <c r="U48" s="409">
        <v>886</v>
      </c>
      <c r="V48" s="405">
        <v>726</v>
      </c>
      <c r="W48" s="406">
        <v>6706</v>
      </c>
      <c r="X48" s="405">
        <v>5889</v>
      </c>
      <c r="Y48" s="407">
        <f t="shared" si="27"/>
        <v>14207</v>
      </c>
      <c r="Z48" s="411">
        <f t="shared" si="28"/>
        <v>0.5241782220032378</v>
      </c>
    </row>
    <row r="49" spans="1:26" ht="21" customHeight="1">
      <c r="A49" s="402" t="s">
        <v>467</v>
      </c>
      <c r="B49" s="403" t="s">
        <v>468</v>
      </c>
      <c r="C49" s="404">
        <v>1075</v>
      </c>
      <c r="D49" s="405">
        <v>1214</v>
      </c>
      <c r="E49" s="406">
        <v>437</v>
      </c>
      <c r="F49" s="405">
        <v>501</v>
      </c>
      <c r="G49" s="407">
        <f t="shared" si="6"/>
        <v>3227</v>
      </c>
      <c r="H49" s="408">
        <f t="shared" si="22"/>
        <v>0.0008107498343075563</v>
      </c>
      <c r="I49" s="409">
        <v>1259</v>
      </c>
      <c r="J49" s="405">
        <v>1321</v>
      </c>
      <c r="K49" s="406">
        <v>136</v>
      </c>
      <c r="L49" s="405">
        <v>134</v>
      </c>
      <c r="M49" s="407">
        <f t="shared" si="23"/>
        <v>2850</v>
      </c>
      <c r="N49" s="410">
        <f t="shared" si="24"/>
        <v>0.1322807017543859</v>
      </c>
      <c r="O49" s="404">
        <v>11044</v>
      </c>
      <c r="P49" s="405">
        <v>12304</v>
      </c>
      <c r="Q49" s="406">
        <v>2211</v>
      </c>
      <c r="R49" s="405">
        <v>2178</v>
      </c>
      <c r="S49" s="407">
        <f t="shared" si="25"/>
        <v>27737</v>
      </c>
      <c r="T49" s="408">
        <f t="shared" si="26"/>
        <v>0.000784264648899841</v>
      </c>
      <c r="U49" s="409">
        <v>10491</v>
      </c>
      <c r="V49" s="405">
        <v>10896</v>
      </c>
      <c r="W49" s="406">
        <v>551</v>
      </c>
      <c r="X49" s="405">
        <v>568</v>
      </c>
      <c r="Y49" s="407">
        <f t="shared" si="27"/>
        <v>22506</v>
      </c>
      <c r="Z49" s="411">
        <f t="shared" si="28"/>
        <v>0.23242690837998747</v>
      </c>
    </row>
    <row r="50" spans="1:26" ht="21" customHeight="1">
      <c r="A50" s="402" t="s">
        <v>469</v>
      </c>
      <c r="B50" s="403" t="s">
        <v>469</v>
      </c>
      <c r="C50" s="404">
        <v>733</v>
      </c>
      <c r="D50" s="405">
        <v>747</v>
      </c>
      <c r="E50" s="406">
        <v>772</v>
      </c>
      <c r="F50" s="405">
        <v>654</v>
      </c>
      <c r="G50" s="407">
        <f t="shared" si="6"/>
        <v>2906</v>
      </c>
      <c r="H50" s="408">
        <f t="shared" si="22"/>
        <v>0.0007301019580098415</v>
      </c>
      <c r="I50" s="409">
        <v>803</v>
      </c>
      <c r="J50" s="405">
        <v>915</v>
      </c>
      <c r="K50" s="406">
        <v>686</v>
      </c>
      <c r="L50" s="405">
        <v>609</v>
      </c>
      <c r="M50" s="407">
        <f t="shared" si="23"/>
        <v>3013</v>
      </c>
      <c r="N50" s="410">
        <f t="shared" si="24"/>
        <v>-0.03551277796216401</v>
      </c>
      <c r="O50" s="404">
        <v>6884</v>
      </c>
      <c r="P50" s="405">
        <v>7837</v>
      </c>
      <c r="Q50" s="406">
        <v>5838</v>
      </c>
      <c r="R50" s="405">
        <v>5603</v>
      </c>
      <c r="S50" s="407">
        <f t="shared" si="25"/>
        <v>26162</v>
      </c>
      <c r="T50" s="408">
        <f t="shared" si="26"/>
        <v>0.0007397314685985377</v>
      </c>
      <c r="U50" s="409">
        <v>6968</v>
      </c>
      <c r="V50" s="405">
        <v>7914</v>
      </c>
      <c r="W50" s="406">
        <v>5000</v>
      </c>
      <c r="X50" s="405">
        <v>4238</v>
      </c>
      <c r="Y50" s="407">
        <f t="shared" si="27"/>
        <v>24120</v>
      </c>
      <c r="Z50" s="411">
        <f t="shared" si="28"/>
        <v>0.08466003316749582</v>
      </c>
    </row>
    <row r="51" spans="1:26" ht="21" customHeight="1">
      <c r="A51" s="402" t="s">
        <v>470</v>
      </c>
      <c r="B51" s="403" t="s">
        <v>471</v>
      </c>
      <c r="C51" s="404">
        <v>1206</v>
      </c>
      <c r="D51" s="405">
        <v>1239</v>
      </c>
      <c r="E51" s="406">
        <v>135</v>
      </c>
      <c r="F51" s="405">
        <v>168</v>
      </c>
      <c r="G51" s="407">
        <f t="shared" si="6"/>
        <v>2748</v>
      </c>
      <c r="H51" s="408">
        <f aca="true" t="shared" si="29" ref="H51:H64">G51/$G$9</f>
        <v>0.0006904061185860443</v>
      </c>
      <c r="I51" s="409">
        <v>1521</v>
      </c>
      <c r="J51" s="405">
        <v>1551</v>
      </c>
      <c r="K51" s="406">
        <v>186</v>
      </c>
      <c r="L51" s="405">
        <v>282</v>
      </c>
      <c r="M51" s="407">
        <f aca="true" t="shared" si="30" ref="M51:M64">SUM(I51:L51)</f>
        <v>3540</v>
      </c>
      <c r="N51" s="410">
        <f aca="true" t="shared" si="31" ref="N51:N64">IF(ISERROR(G51/M51-1),"         /0",(G51/M51-1))</f>
        <v>-0.22372881355932206</v>
      </c>
      <c r="O51" s="404">
        <v>13330</v>
      </c>
      <c r="P51" s="405">
        <v>13085</v>
      </c>
      <c r="Q51" s="406">
        <v>1589</v>
      </c>
      <c r="R51" s="405">
        <v>1942</v>
      </c>
      <c r="S51" s="407">
        <f aca="true" t="shared" si="32" ref="S51:S64">SUM(O51:R51)</f>
        <v>29946</v>
      </c>
      <c r="T51" s="408">
        <f aca="true" t="shared" si="33" ref="T51:T64">S51/$S$9</f>
        <v>0.0008467242014621134</v>
      </c>
      <c r="U51" s="409">
        <v>13149</v>
      </c>
      <c r="V51" s="405">
        <v>12980</v>
      </c>
      <c r="W51" s="406">
        <v>1727</v>
      </c>
      <c r="X51" s="405">
        <v>2260</v>
      </c>
      <c r="Y51" s="407">
        <f aca="true" t="shared" si="34" ref="Y51:Y64">SUM(U51:X51)</f>
        <v>30116</v>
      </c>
      <c r="Z51" s="411">
        <f aca="true" t="shared" si="35" ref="Z51:Z64">IF(ISERROR(S51/Y51-1),"         /0",IF(S51/Y51&gt;5,"  *  ",(S51/Y51-1)))</f>
        <v>-0.005644839952184899</v>
      </c>
    </row>
    <row r="52" spans="1:26" ht="21" customHeight="1">
      <c r="A52" s="402" t="s">
        <v>472</v>
      </c>
      <c r="B52" s="403" t="s">
        <v>472</v>
      </c>
      <c r="C52" s="404">
        <v>1170</v>
      </c>
      <c r="D52" s="405">
        <v>1148</v>
      </c>
      <c r="E52" s="406">
        <v>87</v>
      </c>
      <c r="F52" s="405">
        <v>101</v>
      </c>
      <c r="G52" s="407">
        <f t="shared" si="6"/>
        <v>2506</v>
      </c>
      <c r="H52" s="408">
        <f t="shared" si="29"/>
        <v>0.0006296061620002281</v>
      </c>
      <c r="I52" s="409">
        <v>966</v>
      </c>
      <c r="J52" s="405">
        <v>973</v>
      </c>
      <c r="K52" s="406">
        <v>108</v>
      </c>
      <c r="L52" s="405">
        <v>102</v>
      </c>
      <c r="M52" s="407">
        <f t="shared" si="30"/>
        <v>2149</v>
      </c>
      <c r="N52" s="410">
        <f t="shared" si="31"/>
        <v>0.16612377850162874</v>
      </c>
      <c r="O52" s="404">
        <v>7836</v>
      </c>
      <c r="P52" s="405">
        <v>8196</v>
      </c>
      <c r="Q52" s="406">
        <v>534</v>
      </c>
      <c r="R52" s="405">
        <v>616</v>
      </c>
      <c r="S52" s="407">
        <f t="shared" si="32"/>
        <v>17182</v>
      </c>
      <c r="T52" s="408">
        <f t="shared" si="33"/>
        <v>0.00048582165329332904</v>
      </c>
      <c r="U52" s="409">
        <v>6333</v>
      </c>
      <c r="V52" s="405">
        <v>6515</v>
      </c>
      <c r="W52" s="406">
        <v>1098</v>
      </c>
      <c r="X52" s="405">
        <v>1479</v>
      </c>
      <c r="Y52" s="407">
        <f t="shared" si="34"/>
        <v>15425</v>
      </c>
      <c r="Z52" s="411">
        <f t="shared" si="35"/>
        <v>0.11390599675850899</v>
      </c>
    </row>
    <row r="53" spans="1:26" ht="21" customHeight="1">
      <c r="A53" s="402" t="s">
        <v>443</v>
      </c>
      <c r="B53" s="403" t="s">
        <v>473</v>
      </c>
      <c r="C53" s="404">
        <v>844</v>
      </c>
      <c r="D53" s="405">
        <v>1014</v>
      </c>
      <c r="E53" s="406">
        <v>30</v>
      </c>
      <c r="F53" s="405">
        <v>79</v>
      </c>
      <c r="G53" s="407">
        <f t="shared" si="6"/>
        <v>1967</v>
      </c>
      <c r="H53" s="408">
        <f t="shared" si="29"/>
        <v>0.0004941880768772741</v>
      </c>
      <c r="I53" s="409">
        <v>682</v>
      </c>
      <c r="J53" s="405">
        <v>770</v>
      </c>
      <c r="K53" s="406">
        <v>97</v>
      </c>
      <c r="L53" s="405">
        <v>148</v>
      </c>
      <c r="M53" s="407">
        <f t="shared" si="30"/>
        <v>1697</v>
      </c>
      <c r="N53" s="410">
        <f t="shared" si="31"/>
        <v>0.159104301708898</v>
      </c>
      <c r="O53" s="404">
        <v>7075</v>
      </c>
      <c r="P53" s="405">
        <v>7804</v>
      </c>
      <c r="Q53" s="406">
        <v>713</v>
      </c>
      <c r="R53" s="405">
        <v>1787</v>
      </c>
      <c r="S53" s="407">
        <f t="shared" si="32"/>
        <v>17379</v>
      </c>
      <c r="T53" s="408">
        <f t="shared" si="33"/>
        <v>0.000491391835210381</v>
      </c>
      <c r="U53" s="409">
        <v>4889</v>
      </c>
      <c r="V53" s="405">
        <v>5299</v>
      </c>
      <c r="W53" s="406">
        <v>887</v>
      </c>
      <c r="X53" s="405">
        <v>2190</v>
      </c>
      <c r="Y53" s="407">
        <f t="shared" si="34"/>
        <v>13265</v>
      </c>
      <c r="Z53" s="411">
        <f t="shared" si="35"/>
        <v>0.3101394647568789</v>
      </c>
    </row>
    <row r="54" spans="1:26" ht="21" customHeight="1">
      <c r="A54" s="402" t="s">
        <v>474</v>
      </c>
      <c r="B54" s="403" t="s">
        <v>474</v>
      </c>
      <c r="C54" s="404">
        <v>486</v>
      </c>
      <c r="D54" s="405">
        <v>439</v>
      </c>
      <c r="E54" s="406">
        <v>567</v>
      </c>
      <c r="F54" s="405">
        <v>473</v>
      </c>
      <c r="G54" s="407">
        <f t="shared" si="6"/>
        <v>1965</v>
      </c>
      <c r="H54" s="408">
        <f t="shared" si="29"/>
        <v>0.000493685597897226</v>
      </c>
      <c r="I54" s="409">
        <v>439</v>
      </c>
      <c r="J54" s="405">
        <v>479</v>
      </c>
      <c r="K54" s="406">
        <v>590</v>
      </c>
      <c r="L54" s="405">
        <v>497</v>
      </c>
      <c r="M54" s="407">
        <f t="shared" si="30"/>
        <v>2005</v>
      </c>
      <c r="N54" s="410">
        <f t="shared" si="31"/>
        <v>-0.01995012468827928</v>
      </c>
      <c r="O54" s="404">
        <v>3984</v>
      </c>
      <c r="P54" s="405">
        <v>3914</v>
      </c>
      <c r="Q54" s="406">
        <v>4718</v>
      </c>
      <c r="R54" s="405">
        <v>4611</v>
      </c>
      <c r="S54" s="407">
        <f t="shared" si="32"/>
        <v>17227</v>
      </c>
      <c r="T54" s="408">
        <f t="shared" si="33"/>
        <v>0.0004870940298733663</v>
      </c>
      <c r="U54" s="409">
        <v>4036</v>
      </c>
      <c r="V54" s="405">
        <v>4170</v>
      </c>
      <c r="W54" s="406">
        <v>5147</v>
      </c>
      <c r="X54" s="405">
        <v>4927</v>
      </c>
      <c r="Y54" s="407">
        <f t="shared" si="34"/>
        <v>18280</v>
      </c>
      <c r="Z54" s="411">
        <f t="shared" si="35"/>
        <v>-0.057603938730853343</v>
      </c>
    </row>
    <row r="55" spans="1:26" ht="21" customHeight="1">
      <c r="A55" s="402" t="s">
        <v>470</v>
      </c>
      <c r="B55" s="403" t="s">
        <v>475</v>
      </c>
      <c r="C55" s="404">
        <v>0</v>
      </c>
      <c r="D55" s="405">
        <v>0</v>
      </c>
      <c r="E55" s="406">
        <v>922</v>
      </c>
      <c r="F55" s="405">
        <v>843</v>
      </c>
      <c r="G55" s="407">
        <f t="shared" si="6"/>
        <v>1765</v>
      </c>
      <c r="H55" s="408">
        <f t="shared" si="29"/>
        <v>0.0004434376998924192</v>
      </c>
      <c r="I55" s="409"/>
      <c r="J55" s="405"/>
      <c r="K55" s="406">
        <v>494</v>
      </c>
      <c r="L55" s="405">
        <v>595</v>
      </c>
      <c r="M55" s="407">
        <f t="shared" si="30"/>
        <v>1089</v>
      </c>
      <c r="N55" s="410">
        <f t="shared" si="31"/>
        <v>0.620752984389348</v>
      </c>
      <c r="O55" s="404"/>
      <c r="P55" s="405"/>
      <c r="Q55" s="406">
        <v>5892</v>
      </c>
      <c r="R55" s="405">
        <v>5841</v>
      </c>
      <c r="S55" s="407">
        <f t="shared" si="32"/>
        <v>11733</v>
      </c>
      <c r="T55" s="408">
        <f t="shared" si="33"/>
        <v>0.00033175098696837564</v>
      </c>
      <c r="U55" s="409"/>
      <c r="V55" s="405"/>
      <c r="W55" s="406">
        <v>4756</v>
      </c>
      <c r="X55" s="405">
        <v>5339</v>
      </c>
      <c r="Y55" s="407">
        <f t="shared" si="34"/>
        <v>10095</v>
      </c>
      <c r="Z55" s="411">
        <f t="shared" si="35"/>
        <v>0.16225854383358107</v>
      </c>
    </row>
    <row r="56" spans="1:26" ht="21" customHeight="1">
      <c r="A56" s="402" t="s">
        <v>476</v>
      </c>
      <c r="B56" s="403" t="s">
        <v>477</v>
      </c>
      <c r="C56" s="404">
        <v>786</v>
      </c>
      <c r="D56" s="405">
        <v>772</v>
      </c>
      <c r="E56" s="406">
        <v>0</v>
      </c>
      <c r="F56" s="405">
        <v>0</v>
      </c>
      <c r="G56" s="407">
        <f t="shared" si="6"/>
        <v>1558</v>
      </c>
      <c r="H56" s="408">
        <f t="shared" si="29"/>
        <v>0.0003914311254574443</v>
      </c>
      <c r="I56" s="409">
        <v>1259</v>
      </c>
      <c r="J56" s="405">
        <v>1249</v>
      </c>
      <c r="K56" s="406"/>
      <c r="L56" s="405"/>
      <c r="M56" s="407">
        <f t="shared" si="30"/>
        <v>2508</v>
      </c>
      <c r="N56" s="410">
        <f t="shared" si="31"/>
        <v>-0.3787878787878788</v>
      </c>
      <c r="O56" s="404">
        <v>8005</v>
      </c>
      <c r="P56" s="405">
        <v>8562</v>
      </c>
      <c r="Q56" s="406">
        <v>2</v>
      </c>
      <c r="R56" s="405">
        <v>2</v>
      </c>
      <c r="S56" s="407">
        <f t="shared" si="32"/>
        <v>16571</v>
      </c>
      <c r="T56" s="408">
        <f t="shared" si="33"/>
        <v>0.0004685456068399346</v>
      </c>
      <c r="U56" s="409">
        <v>9080</v>
      </c>
      <c r="V56" s="405">
        <v>10163</v>
      </c>
      <c r="W56" s="406"/>
      <c r="X56" s="405"/>
      <c r="Y56" s="407">
        <f t="shared" si="34"/>
        <v>19243</v>
      </c>
      <c r="Z56" s="411">
        <f t="shared" si="35"/>
        <v>-0.1388556877825703</v>
      </c>
    </row>
    <row r="57" spans="1:26" ht="21" customHeight="1">
      <c r="A57" s="402" t="s">
        <v>478</v>
      </c>
      <c r="B57" s="403" t="s">
        <v>479</v>
      </c>
      <c r="C57" s="404">
        <v>457</v>
      </c>
      <c r="D57" s="405">
        <v>657</v>
      </c>
      <c r="E57" s="406">
        <v>78</v>
      </c>
      <c r="F57" s="405">
        <v>73</v>
      </c>
      <c r="G57" s="407">
        <f t="shared" si="6"/>
        <v>1265</v>
      </c>
      <c r="H57" s="408">
        <f t="shared" si="29"/>
        <v>0.0003178179548804025</v>
      </c>
      <c r="I57" s="409">
        <v>519</v>
      </c>
      <c r="J57" s="405">
        <v>624</v>
      </c>
      <c r="K57" s="406">
        <v>22</v>
      </c>
      <c r="L57" s="405">
        <v>28</v>
      </c>
      <c r="M57" s="407">
        <f t="shared" si="30"/>
        <v>1193</v>
      </c>
      <c r="N57" s="410">
        <f t="shared" si="31"/>
        <v>0.06035205364626983</v>
      </c>
      <c r="O57" s="404">
        <v>3593</v>
      </c>
      <c r="P57" s="405">
        <v>5330</v>
      </c>
      <c r="Q57" s="406">
        <v>409</v>
      </c>
      <c r="R57" s="405">
        <v>421</v>
      </c>
      <c r="S57" s="407">
        <f t="shared" si="32"/>
        <v>9753</v>
      </c>
      <c r="T57" s="408">
        <f t="shared" si="33"/>
        <v>0.00027576641744673716</v>
      </c>
      <c r="U57" s="409">
        <v>4208</v>
      </c>
      <c r="V57" s="405">
        <v>5202</v>
      </c>
      <c r="W57" s="406">
        <v>306</v>
      </c>
      <c r="X57" s="405">
        <v>315</v>
      </c>
      <c r="Y57" s="407">
        <f t="shared" si="34"/>
        <v>10031</v>
      </c>
      <c r="Z57" s="411">
        <f t="shared" si="35"/>
        <v>-0.027714086332369603</v>
      </c>
    </row>
    <row r="58" spans="1:26" ht="21" customHeight="1">
      <c r="A58" s="402" t="s">
        <v>480</v>
      </c>
      <c r="B58" s="403" t="s">
        <v>480</v>
      </c>
      <c r="C58" s="404">
        <v>387</v>
      </c>
      <c r="D58" s="405">
        <v>439</v>
      </c>
      <c r="E58" s="406">
        <v>168</v>
      </c>
      <c r="F58" s="405">
        <v>112</v>
      </c>
      <c r="G58" s="407">
        <f t="shared" si="6"/>
        <v>1106</v>
      </c>
      <c r="H58" s="408">
        <f t="shared" si="29"/>
        <v>0.0002778708759665811</v>
      </c>
      <c r="I58" s="409">
        <v>412</v>
      </c>
      <c r="J58" s="405">
        <v>453</v>
      </c>
      <c r="K58" s="406">
        <v>87</v>
      </c>
      <c r="L58" s="405">
        <v>66</v>
      </c>
      <c r="M58" s="407">
        <f t="shared" si="30"/>
        <v>1018</v>
      </c>
      <c r="N58" s="410">
        <f t="shared" si="31"/>
        <v>0.08644400785854622</v>
      </c>
      <c r="O58" s="404">
        <v>3566</v>
      </c>
      <c r="P58" s="405">
        <v>4224</v>
      </c>
      <c r="Q58" s="406">
        <v>1033</v>
      </c>
      <c r="R58" s="405">
        <v>419</v>
      </c>
      <c r="S58" s="407">
        <f t="shared" si="32"/>
        <v>9242</v>
      </c>
      <c r="T58" s="408">
        <f t="shared" si="33"/>
        <v>0.00026131787450453655</v>
      </c>
      <c r="U58" s="409">
        <v>5043</v>
      </c>
      <c r="V58" s="405">
        <v>5055</v>
      </c>
      <c r="W58" s="406">
        <v>785</v>
      </c>
      <c r="X58" s="405">
        <v>877</v>
      </c>
      <c r="Y58" s="407">
        <f t="shared" si="34"/>
        <v>11760</v>
      </c>
      <c r="Z58" s="411">
        <f t="shared" si="35"/>
        <v>-0.21411564625850343</v>
      </c>
    </row>
    <row r="59" spans="1:26" ht="21" customHeight="1">
      <c r="A59" s="402" t="s">
        <v>481</v>
      </c>
      <c r="B59" s="403" t="s">
        <v>482</v>
      </c>
      <c r="C59" s="404">
        <v>512</v>
      </c>
      <c r="D59" s="405">
        <v>432</v>
      </c>
      <c r="E59" s="406">
        <v>34</v>
      </c>
      <c r="F59" s="405">
        <v>35</v>
      </c>
      <c r="G59" s="407">
        <f t="shared" si="6"/>
        <v>1013</v>
      </c>
      <c r="H59" s="408">
        <f t="shared" si="29"/>
        <v>0.000254505603394346</v>
      </c>
      <c r="I59" s="409">
        <v>449</v>
      </c>
      <c r="J59" s="405">
        <v>395</v>
      </c>
      <c r="K59" s="406">
        <v>19</v>
      </c>
      <c r="L59" s="405">
        <v>18</v>
      </c>
      <c r="M59" s="407">
        <f t="shared" si="30"/>
        <v>881</v>
      </c>
      <c r="N59" s="410">
        <f t="shared" si="31"/>
        <v>0.14982973893303075</v>
      </c>
      <c r="O59" s="404">
        <v>4223</v>
      </c>
      <c r="P59" s="405">
        <v>3804</v>
      </c>
      <c r="Q59" s="406">
        <v>87</v>
      </c>
      <c r="R59" s="405">
        <v>88</v>
      </c>
      <c r="S59" s="407">
        <f t="shared" si="32"/>
        <v>8202</v>
      </c>
      <c r="T59" s="408">
        <f t="shared" si="33"/>
        <v>0.00023191183798812042</v>
      </c>
      <c r="U59" s="409">
        <v>1202</v>
      </c>
      <c r="V59" s="405">
        <v>1140</v>
      </c>
      <c r="W59" s="406">
        <v>2837</v>
      </c>
      <c r="X59" s="405">
        <v>2668</v>
      </c>
      <c r="Y59" s="407">
        <f t="shared" si="34"/>
        <v>7847</v>
      </c>
      <c r="Z59" s="411">
        <f t="shared" si="35"/>
        <v>0.045240219192048015</v>
      </c>
    </row>
    <row r="60" spans="1:26" ht="21" customHeight="1">
      <c r="A60" s="402" t="s">
        <v>483</v>
      </c>
      <c r="B60" s="403" t="s">
        <v>483</v>
      </c>
      <c r="C60" s="404">
        <v>544</v>
      </c>
      <c r="D60" s="405">
        <v>467</v>
      </c>
      <c r="E60" s="406">
        <v>0</v>
      </c>
      <c r="F60" s="405">
        <v>0</v>
      </c>
      <c r="G60" s="407">
        <f t="shared" si="6"/>
        <v>1011</v>
      </c>
      <c r="H60" s="408">
        <f t="shared" si="29"/>
        <v>0.0002540031244142979</v>
      </c>
      <c r="I60" s="409">
        <v>586</v>
      </c>
      <c r="J60" s="405">
        <v>554</v>
      </c>
      <c r="K60" s="406">
        <v>60</v>
      </c>
      <c r="L60" s="405">
        <v>45</v>
      </c>
      <c r="M60" s="407">
        <f t="shared" si="30"/>
        <v>1245</v>
      </c>
      <c r="N60" s="410">
        <f t="shared" si="31"/>
        <v>-0.1879518072289157</v>
      </c>
      <c r="O60" s="404">
        <v>4807</v>
      </c>
      <c r="P60" s="405">
        <v>4152</v>
      </c>
      <c r="Q60" s="406">
        <v>291</v>
      </c>
      <c r="R60" s="405">
        <v>216</v>
      </c>
      <c r="S60" s="407">
        <f t="shared" si="32"/>
        <v>9466</v>
      </c>
      <c r="T60" s="408">
        <f t="shared" si="33"/>
        <v>0.0002676514823696108</v>
      </c>
      <c r="U60" s="409">
        <v>4591</v>
      </c>
      <c r="V60" s="405">
        <v>4390</v>
      </c>
      <c r="W60" s="406">
        <v>199</v>
      </c>
      <c r="X60" s="405">
        <v>238</v>
      </c>
      <c r="Y60" s="407">
        <f t="shared" si="34"/>
        <v>9418</v>
      </c>
      <c r="Z60" s="411">
        <f t="shared" si="35"/>
        <v>0.005096623486939844</v>
      </c>
    </row>
    <row r="61" spans="1:26" ht="21" customHeight="1">
      <c r="A61" s="402" t="s">
        <v>484</v>
      </c>
      <c r="B61" s="403" t="s">
        <v>484</v>
      </c>
      <c r="C61" s="404">
        <v>440</v>
      </c>
      <c r="D61" s="405">
        <v>439</v>
      </c>
      <c r="E61" s="406">
        <v>27</v>
      </c>
      <c r="F61" s="405">
        <v>32</v>
      </c>
      <c r="G61" s="407">
        <f t="shared" si="6"/>
        <v>938</v>
      </c>
      <c r="H61" s="408">
        <f t="shared" si="29"/>
        <v>0.0002356626416425435</v>
      </c>
      <c r="I61" s="409">
        <v>508</v>
      </c>
      <c r="J61" s="405">
        <v>495</v>
      </c>
      <c r="K61" s="406">
        <v>10</v>
      </c>
      <c r="L61" s="405">
        <v>2</v>
      </c>
      <c r="M61" s="407">
        <f t="shared" si="30"/>
        <v>1015</v>
      </c>
      <c r="N61" s="410">
        <f t="shared" si="31"/>
        <v>-0.07586206896551728</v>
      </c>
      <c r="O61" s="404">
        <v>5078</v>
      </c>
      <c r="P61" s="405">
        <v>4740</v>
      </c>
      <c r="Q61" s="406">
        <v>545</v>
      </c>
      <c r="R61" s="405">
        <v>436</v>
      </c>
      <c r="S61" s="407">
        <f t="shared" si="32"/>
        <v>10799</v>
      </c>
      <c r="T61" s="408">
        <f t="shared" si="33"/>
        <v>0.00030534210417382495</v>
      </c>
      <c r="U61" s="409">
        <v>4335</v>
      </c>
      <c r="V61" s="405">
        <v>4231</v>
      </c>
      <c r="W61" s="406">
        <v>42</v>
      </c>
      <c r="X61" s="405">
        <v>44</v>
      </c>
      <c r="Y61" s="407">
        <f t="shared" si="34"/>
        <v>8652</v>
      </c>
      <c r="Z61" s="411">
        <f t="shared" si="35"/>
        <v>0.24815071659731847</v>
      </c>
    </row>
    <row r="62" spans="1:26" ht="21" customHeight="1">
      <c r="A62" s="402" t="s">
        <v>485</v>
      </c>
      <c r="B62" s="403" t="s">
        <v>485</v>
      </c>
      <c r="C62" s="404">
        <v>0</v>
      </c>
      <c r="D62" s="405">
        <v>0</v>
      </c>
      <c r="E62" s="406">
        <v>432</v>
      </c>
      <c r="F62" s="405">
        <v>446</v>
      </c>
      <c r="G62" s="407">
        <f t="shared" si="6"/>
        <v>878</v>
      </c>
      <c r="H62" s="408">
        <f t="shared" si="29"/>
        <v>0.00022058827224110148</v>
      </c>
      <c r="I62" s="409"/>
      <c r="J62" s="405"/>
      <c r="K62" s="406">
        <v>492</v>
      </c>
      <c r="L62" s="405">
        <v>483</v>
      </c>
      <c r="M62" s="407">
        <f t="shared" si="30"/>
        <v>975</v>
      </c>
      <c r="N62" s="410">
        <f t="shared" si="31"/>
        <v>-0.09948717948717944</v>
      </c>
      <c r="O62" s="404"/>
      <c r="P62" s="405"/>
      <c r="Q62" s="406">
        <v>4333</v>
      </c>
      <c r="R62" s="405">
        <v>3887</v>
      </c>
      <c r="S62" s="407">
        <f t="shared" si="32"/>
        <v>8220</v>
      </c>
      <c r="T62" s="408">
        <f t="shared" si="33"/>
        <v>0.00023242078862013531</v>
      </c>
      <c r="U62" s="409"/>
      <c r="V62" s="405"/>
      <c r="W62" s="406">
        <v>4543</v>
      </c>
      <c r="X62" s="405">
        <v>4352</v>
      </c>
      <c r="Y62" s="407">
        <f t="shared" si="34"/>
        <v>8895</v>
      </c>
      <c r="Z62" s="411">
        <f t="shared" si="35"/>
        <v>-0.07588532883642496</v>
      </c>
    </row>
    <row r="63" spans="1:26" ht="21" customHeight="1">
      <c r="A63" s="402" t="s">
        <v>486</v>
      </c>
      <c r="B63" s="403" t="s">
        <v>487</v>
      </c>
      <c r="C63" s="404">
        <v>0</v>
      </c>
      <c r="D63" s="405">
        <v>0</v>
      </c>
      <c r="E63" s="406">
        <v>443</v>
      </c>
      <c r="F63" s="405">
        <v>411</v>
      </c>
      <c r="G63" s="407">
        <f t="shared" si="6"/>
        <v>854</v>
      </c>
      <c r="H63" s="408">
        <f t="shared" si="29"/>
        <v>0.00021455852448052466</v>
      </c>
      <c r="I63" s="409"/>
      <c r="J63" s="405"/>
      <c r="K63" s="406">
        <v>76</v>
      </c>
      <c r="L63" s="405">
        <v>83</v>
      </c>
      <c r="M63" s="407">
        <f t="shared" si="30"/>
        <v>159</v>
      </c>
      <c r="N63" s="410">
        <f t="shared" si="31"/>
        <v>4.371069182389937</v>
      </c>
      <c r="O63" s="404"/>
      <c r="P63" s="405"/>
      <c r="Q63" s="406">
        <v>3172</v>
      </c>
      <c r="R63" s="405">
        <v>3385</v>
      </c>
      <c r="S63" s="407">
        <f t="shared" si="32"/>
        <v>6557</v>
      </c>
      <c r="T63" s="408">
        <f t="shared" si="33"/>
        <v>0.0001853994052289814</v>
      </c>
      <c r="U63" s="409"/>
      <c r="V63" s="405"/>
      <c r="W63" s="406">
        <v>2698</v>
      </c>
      <c r="X63" s="405">
        <v>3181</v>
      </c>
      <c r="Y63" s="407">
        <f t="shared" si="34"/>
        <v>5879</v>
      </c>
      <c r="Z63" s="411">
        <f t="shared" si="35"/>
        <v>0.11532573566933157</v>
      </c>
    </row>
    <row r="64" spans="1:26" ht="21" customHeight="1" thickBot="1">
      <c r="A64" s="412" t="s">
        <v>51</v>
      </c>
      <c r="B64" s="413" t="s">
        <v>51</v>
      </c>
      <c r="C64" s="414">
        <v>977</v>
      </c>
      <c r="D64" s="415">
        <v>909</v>
      </c>
      <c r="E64" s="416">
        <v>5272</v>
      </c>
      <c r="F64" s="415">
        <v>5408</v>
      </c>
      <c r="G64" s="417">
        <f t="shared" si="6"/>
        <v>12566</v>
      </c>
      <c r="H64" s="418">
        <f t="shared" si="29"/>
        <v>0.0031570754316420056</v>
      </c>
      <c r="I64" s="419">
        <v>650</v>
      </c>
      <c r="J64" s="415">
        <v>661</v>
      </c>
      <c r="K64" s="416">
        <v>4940</v>
      </c>
      <c r="L64" s="415">
        <v>5019</v>
      </c>
      <c r="M64" s="417">
        <f t="shared" si="30"/>
        <v>11270</v>
      </c>
      <c r="N64" s="420">
        <f t="shared" si="31"/>
        <v>0.1149955634427684</v>
      </c>
      <c r="O64" s="414">
        <v>9504</v>
      </c>
      <c r="P64" s="415">
        <v>9043</v>
      </c>
      <c r="Q64" s="416">
        <v>44281</v>
      </c>
      <c r="R64" s="415">
        <v>43813</v>
      </c>
      <c r="S64" s="417">
        <f t="shared" si="32"/>
        <v>106641</v>
      </c>
      <c r="T64" s="418">
        <f t="shared" si="33"/>
        <v>0.0030152780193722444</v>
      </c>
      <c r="U64" s="419">
        <v>8784</v>
      </c>
      <c r="V64" s="415">
        <v>8453</v>
      </c>
      <c r="W64" s="416">
        <v>45636</v>
      </c>
      <c r="X64" s="415">
        <v>45225</v>
      </c>
      <c r="Y64" s="417">
        <f t="shared" si="34"/>
        <v>108098</v>
      </c>
      <c r="Z64" s="421">
        <f t="shared" si="35"/>
        <v>-0.013478510240707453</v>
      </c>
    </row>
    <row r="65" spans="1:2" ht="8.25" customHeight="1" thickTop="1">
      <c r="A65" s="113"/>
      <c r="B65" s="113"/>
    </row>
    <row r="66" spans="1:2" ht="15">
      <c r="A66" s="113" t="s">
        <v>138</v>
      </c>
      <c r="B66" s="113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3 N3 N5:N8 Z5:Z8 Z65:Z65536 N65:N65536">
    <cfRule type="cellIs" priority="3" dxfId="93" operator="lessThan" stopIfTrue="1">
      <formula>0</formula>
    </cfRule>
  </conditionalFormatting>
  <conditionalFormatting sqref="N9:N64 Z9:Z6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1"/>
  <sheetViews>
    <sheetView showGridLines="0" zoomScale="80" zoomScaleNormal="80" zoomScalePageLayoutView="0" workbookViewId="0" topLeftCell="D1">
      <selection activeCell="A60" sqref="A60"/>
    </sheetView>
  </sheetViews>
  <sheetFormatPr defaultColWidth="8.00390625" defaultRowHeight="15"/>
  <cols>
    <col min="1" max="1" width="30.28125" style="112" customWidth="1"/>
    <col min="2" max="2" width="40.421875" style="112" bestFit="1" customWidth="1"/>
    <col min="3" max="3" width="9.57421875" style="112" customWidth="1"/>
    <col min="4" max="4" width="10.421875" style="112" customWidth="1"/>
    <col min="5" max="5" width="8.57421875" style="112" bestFit="1" customWidth="1"/>
    <col min="6" max="6" width="10.57421875" style="112" bestFit="1" customWidth="1"/>
    <col min="7" max="7" width="10.00390625" style="112" customWidth="1"/>
    <col min="8" max="8" width="10.7109375" style="112" customWidth="1"/>
    <col min="9" max="9" width="9.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9.8515625" style="112" customWidth="1"/>
    <col min="14" max="14" width="10.00390625" style="112" customWidth="1"/>
    <col min="15" max="15" width="10.421875" style="112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574218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4" ht="18.75" thickBot="1">
      <c r="A1" s="242" t="s">
        <v>120</v>
      </c>
      <c r="B1" s="243"/>
      <c r="C1" s="243"/>
      <c r="W1" s="326" t="s">
        <v>26</v>
      </c>
      <c r="X1" s="327"/>
    </row>
    <row r="2" ht="5.25" customHeight="1" thickBot="1"/>
    <row r="3" spans="1:26" ht="24.75" customHeight="1" thickTop="1">
      <c r="A3" s="636" t="s">
        <v>119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8"/>
    </row>
    <row r="4" spans="1:26" ht="21" customHeight="1" thickBot="1">
      <c r="A4" s="650" t="s">
        <v>42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2"/>
    </row>
    <row r="5" spans="1:26" s="131" customFormat="1" ht="19.5" customHeight="1" thickBot="1" thickTop="1">
      <c r="A5" s="721" t="s">
        <v>116</v>
      </c>
      <c r="B5" s="731" t="s">
        <v>117</v>
      </c>
      <c r="C5" s="734" t="s">
        <v>34</v>
      </c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6"/>
      <c r="O5" s="737" t="s">
        <v>33</v>
      </c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6"/>
    </row>
    <row r="6" spans="1:26" s="130" customFormat="1" ht="26.25" customHeight="1" thickBot="1">
      <c r="A6" s="722"/>
      <c r="B6" s="732"/>
      <c r="C6" s="727" t="s">
        <v>152</v>
      </c>
      <c r="D6" s="728"/>
      <c r="E6" s="728"/>
      <c r="F6" s="728"/>
      <c r="G6" s="729"/>
      <c r="H6" s="738" t="s">
        <v>32</v>
      </c>
      <c r="I6" s="727" t="s">
        <v>153</v>
      </c>
      <c r="J6" s="728"/>
      <c r="K6" s="728"/>
      <c r="L6" s="728"/>
      <c r="M6" s="729"/>
      <c r="N6" s="738" t="s">
        <v>31</v>
      </c>
      <c r="O6" s="730" t="s">
        <v>154</v>
      </c>
      <c r="P6" s="728"/>
      <c r="Q6" s="728"/>
      <c r="R6" s="728"/>
      <c r="S6" s="729"/>
      <c r="T6" s="738" t="s">
        <v>32</v>
      </c>
      <c r="U6" s="730" t="s">
        <v>155</v>
      </c>
      <c r="V6" s="728"/>
      <c r="W6" s="728"/>
      <c r="X6" s="728"/>
      <c r="Y6" s="729"/>
      <c r="Z6" s="738" t="s">
        <v>31</v>
      </c>
    </row>
    <row r="7" spans="1:26" s="125" customFormat="1" ht="26.25" customHeight="1">
      <c r="A7" s="723"/>
      <c r="B7" s="732"/>
      <c r="C7" s="633" t="s">
        <v>20</v>
      </c>
      <c r="D7" s="649"/>
      <c r="E7" s="628" t="s">
        <v>19</v>
      </c>
      <c r="F7" s="649"/>
      <c r="G7" s="630" t="s">
        <v>15</v>
      </c>
      <c r="H7" s="644"/>
      <c r="I7" s="741" t="s">
        <v>20</v>
      </c>
      <c r="J7" s="649"/>
      <c r="K7" s="628" t="s">
        <v>19</v>
      </c>
      <c r="L7" s="649"/>
      <c r="M7" s="630" t="s">
        <v>15</v>
      </c>
      <c r="N7" s="644"/>
      <c r="O7" s="741" t="s">
        <v>20</v>
      </c>
      <c r="P7" s="649"/>
      <c r="Q7" s="628" t="s">
        <v>19</v>
      </c>
      <c r="R7" s="649"/>
      <c r="S7" s="630" t="s">
        <v>15</v>
      </c>
      <c r="T7" s="644"/>
      <c r="U7" s="741" t="s">
        <v>20</v>
      </c>
      <c r="V7" s="649"/>
      <c r="W7" s="628" t="s">
        <v>19</v>
      </c>
      <c r="X7" s="649"/>
      <c r="Y7" s="630" t="s">
        <v>15</v>
      </c>
      <c r="Z7" s="644"/>
    </row>
    <row r="8" spans="1:26" s="125" customFormat="1" ht="19.5" customHeight="1" thickBot="1">
      <c r="A8" s="724"/>
      <c r="B8" s="733"/>
      <c r="C8" s="128" t="s">
        <v>29</v>
      </c>
      <c r="D8" s="126" t="s">
        <v>28</v>
      </c>
      <c r="E8" s="127" t="s">
        <v>29</v>
      </c>
      <c r="F8" s="244" t="s">
        <v>28</v>
      </c>
      <c r="G8" s="740"/>
      <c r="H8" s="739"/>
      <c r="I8" s="128" t="s">
        <v>29</v>
      </c>
      <c r="J8" s="126" t="s">
        <v>28</v>
      </c>
      <c r="K8" s="127" t="s">
        <v>29</v>
      </c>
      <c r="L8" s="244" t="s">
        <v>28</v>
      </c>
      <c r="M8" s="740"/>
      <c r="N8" s="739"/>
      <c r="O8" s="128" t="s">
        <v>29</v>
      </c>
      <c r="P8" s="126" t="s">
        <v>28</v>
      </c>
      <c r="Q8" s="127" t="s">
        <v>29</v>
      </c>
      <c r="R8" s="244" t="s">
        <v>28</v>
      </c>
      <c r="S8" s="740"/>
      <c r="T8" s="739"/>
      <c r="U8" s="128" t="s">
        <v>29</v>
      </c>
      <c r="V8" s="126" t="s">
        <v>28</v>
      </c>
      <c r="W8" s="127" t="s">
        <v>29</v>
      </c>
      <c r="X8" s="244" t="s">
        <v>28</v>
      </c>
      <c r="Y8" s="740"/>
      <c r="Z8" s="739"/>
    </row>
    <row r="9" spans="1:26" s="114" customFormat="1" ht="18" customHeight="1" thickBot="1" thickTop="1">
      <c r="A9" s="124" t="s">
        <v>22</v>
      </c>
      <c r="B9" s="241"/>
      <c r="C9" s="123">
        <f>SUM(C10:C58)</f>
        <v>15171.752000000002</v>
      </c>
      <c r="D9" s="117">
        <f>SUM(D10:D58)</f>
        <v>15171.751999999997</v>
      </c>
      <c r="E9" s="118">
        <f>SUM(E10:E58)</f>
        <v>1050.7380000000003</v>
      </c>
      <c r="F9" s="117">
        <f>SUM(F10:F58)</f>
        <v>1050.738</v>
      </c>
      <c r="G9" s="116">
        <f aca="true" t="shared" si="0" ref="G9:G20">SUM(C9:F9)</f>
        <v>32444.980000000003</v>
      </c>
      <c r="H9" s="120">
        <f aca="true" t="shared" si="1" ref="H9:H58">G9/$G$9</f>
        <v>1</v>
      </c>
      <c r="I9" s="119">
        <f>SUM(I10:I58)</f>
        <v>15249.557999999997</v>
      </c>
      <c r="J9" s="117">
        <f>SUM(J10:J58)</f>
        <v>15249.558000000003</v>
      </c>
      <c r="K9" s="118">
        <f>SUM(K10:K58)</f>
        <v>1550.0460000000003</v>
      </c>
      <c r="L9" s="117">
        <f>SUM(L10:L58)</f>
        <v>1550.046</v>
      </c>
      <c r="M9" s="116">
        <f aca="true" t="shared" si="2" ref="M9:M20">SUM(I9:L9)</f>
        <v>33599.208000000006</v>
      </c>
      <c r="N9" s="122">
        <f aca="true" t="shared" si="3" ref="N9:N20">IF(ISERROR(G9/M9-1),"         /0",(G9/M9-1))</f>
        <v>-0.034352833554886275</v>
      </c>
      <c r="O9" s="121">
        <f>SUM(O10:O58)</f>
        <v>123779.95900000009</v>
      </c>
      <c r="P9" s="117">
        <f>SUM(P10:P58)</f>
        <v>123779.95899999999</v>
      </c>
      <c r="Q9" s="118">
        <f>SUM(Q10:Q58)</f>
        <v>12440.989999999994</v>
      </c>
      <c r="R9" s="117">
        <f>SUM(R10:R58)</f>
        <v>12440.989999999993</v>
      </c>
      <c r="S9" s="116">
        <f aca="true" t="shared" si="4" ref="S9:S20">SUM(O9:R9)</f>
        <v>272441.89800000004</v>
      </c>
      <c r="T9" s="120">
        <f aca="true" t="shared" si="5" ref="T9:T58">S9/$S$9</f>
        <v>1</v>
      </c>
      <c r="U9" s="119">
        <f>SUM(U10:U58)</f>
        <v>118053.65899999997</v>
      </c>
      <c r="V9" s="117">
        <f>SUM(V10:V58)</f>
        <v>118053.65900000003</v>
      </c>
      <c r="W9" s="118">
        <f>SUM(W10:W58)</f>
        <v>10900.782599999999</v>
      </c>
      <c r="X9" s="117">
        <f>SUM(X10:X58)</f>
        <v>10900.782599999997</v>
      </c>
      <c r="Y9" s="116">
        <f aca="true" t="shared" si="6" ref="Y9:Y20">SUM(U9:X9)</f>
        <v>257908.8832</v>
      </c>
      <c r="Z9" s="115">
        <f>IF(ISERROR(S9/Y9-1),"         /0",(S9/Y9-1))</f>
        <v>0.0563494154202131</v>
      </c>
    </row>
    <row r="10" spans="1:26" ht="18.75" customHeight="1" thickTop="1">
      <c r="A10" s="422" t="s">
        <v>390</v>
      </c>
      <c r="B10" s="423" t="s">
        <v>391</v>
      </c>
      <c r="C10" s="424">
        <v>7224.295000000001</v>
      </c>
      <c r="D10" s="425">
        <v>5592.563000000001</v>
      </c>
      <c r="E10" s="426">
        <v>242.15</v>
      </c>
      <c r="F10" s="425">
        <v>22.823999999999998</v>
      </c>
      <c r="G10" s="427">
        <f t="shared" si="0"/>
        <v>13081.832000000002</v>
      </c>
      <c r="H10" s="428">
        <f t="shared" si="1"/>
        <v>0.4032004951151149</v>
      </c>
      <c r="I10" s="429">
        <v>7115.196999999999</v>
      </c>
      <c r="J10" s="425">
        <v>6046.200000000002</v>
      </c>
      <c r="K10" s="426">
        <v>618.6560000000001</v>
      </c>
      <c r="L10" s="425">
        <v>57.385</v>
      </c>
      <c r="M10" s="427">
        <f t="shared" si="2"/>
        <v>13837.438000000002</v>
      </c>
      <c r="N10" s="430">
        <f t="shared" si="3"/>
        <v>-0.05460591765614409</v>
      </c>
      <c r="O10" s="424">
        <v>58775.02400000007</v>
      </c>
      <c r="P10" s="425">
        <v>45033.10500000003</v>
      </c>
      <c r="Q10" s="426">
        <v>3202.185000000001</v>
      </c>
      <c r="R10" s="425">
        <v>1397.652999999999</v>
      </c>
      <c r="S10" s="427">
        <f t="shared" si="4"/>
        <v>108407.9670000001</v>
      </c>
      <c r="T10" s="428">
        <f t="shared" si="5"/>
        <v>0.3979122440264312</v>
      </c>
      <c r="U10" s="429">
        <v>56445.270999999964</v>
      </c>
      <c r="V10" s="425">
        <v>44854.11600000003</v>
      </c>
      <c r="W10" s="426">
        <v>3060.7979999999993</v>
      </c>
      <c r="X10" s="425">
        <v>721.5659999999996</v>
      </c>
      <c r="Y10" s="427">
        <f t="shared" si="6"/>
        <v>105081.75099999999</v>
      </c>
      <c r="Z10" s="431">
        <f aca="true" t="shared" si="7" ref="Z10:Z20">IF(ISERROR(S10/Y10-1),"         /0",IF(S10/Y10&gt;5,"  *  ",(S10/Y10-1)))</f>
        <v>0.03165360272689144</v>
      </c>
    </row>
    <row r="11" spans="1:26" ht="18.75" customHeight="1">
      <c r="A11" s="432" t="s">
        <v>392</v>
      </c>
      <c r="B11" s="433" t="s">
        <v>393</v>
      </c>
      <c r="C11" s="384">
        <v>1598.3910000000003</v>
      </c>
      <c r="D11" s="385">
        <v>1509.734</v>
      </c>
      <c r="E11" s="386">
        <v>29.456</v>
      </c>
      <c r="F11" s="385">
        <v>73.033</v>
      </c>
      <c r="G11" s="387">
        <f t="shared" si="0"/>
        <v>3210.614</v>
      </c>
      <c r="H11" s="388">
        <f>G11/$G$9</f>
        <v>0.09895564737595769</v>
      </c>
      <c r="I11" s="389">
        <v>1469.118</v>
      </c>
      <c r="J11" s="385">
        <v>1328.804</v>
      </c>
      <c r="K11" s="386">
        <v>23.711000000000002</v>
      </c>
      <c r="L11" s="385">
        <v>349.899</v>
      </c>
      <c r="M11" s="387">
        <f t="shared" si="2"/>
        <v>3171.5319999999997</v>
      </c>
      <c r="N11" s="390">
        <f t="shared" si="3"/>
        <v>0.012322751276039545</v>
      </c>
      <c r="O11" s="384">
        <v>13328.550999999996</v>
      </c>
      <c r="P11" s="385">
        <v>12332.271999999997</v>
      </c>
      <c r="Q11" s="386">
        <v>396.573</v>
      </c>
      <c r="R11" s="385">
        <v>841.0449999999998</v>
      </c>
      <c r="S11" s="387">
        <f t="shared" si="4"/>
        <v>26898.44099999999</v>
      </c>
      <c r="T11" s="388">
        <f>S11/$S$9</f>
        <v>0.09873092647445873</v>
      </c>
      <c r="U11" s="389">
        <v>11933.397000000006</v>
      </c>
      <c r="V11" s="385">
        <v>12374.576</v>
      </c>
      <c r="W11" s="386">
        <v>255.72000000000006</v>
      </c>
      <c r="X11" s="385">
        <v>1067.32</v>
      </c>
      <c r="Y11" s="387">
        <f t="shared" si="6"/>
        <v>25631.013000000006</v>
      </c>
      <c r="Z11" s="391">
        <f t="shared" si="7"/>
        <v>0.04944900148893794</v>
      </c>
    </row>
    <row r="12" spans="1:26" ht="18.75" customHeight="1">
      <c r="A12" s="432" t="s">
        <v>394</v>
      </c>
      <c r="B12" s="433" t="s">
        <v>395</v>
      </c>
      <c r="C12" s="384">
        <v>1463.5710000000001</v>
      </c>
      <c r="D12" s="385">
        <v>1251.571</v>
      </c>
      <c r="E12" s="386">
        <v>34.022999999999996</v>
      </c>
      <c r="F12" s="385">
        <v>3.805000000000001</v>
      </c>
      <c r="G12" s="387">
        <f t="shared" si="0"/>
        <v>2752.97</v>
      </c>
      <c r="H12" s="388">
        <f t="shared" si="1"/>
        <v>0.0848504144554874</v>
      </c>
      <c r="I12" s="389">
        <v>1435.3339999999996</v>
      </c>
      <c r="J12" s="385">
        <v>1360.753</v>
      </c>
      <c r="K12" s="386">
        <v>42.105000000000004</v>
      </c>
      <c r="L12" s="385">
        <v>12.629000000000003</v>
      </c>
      <c r="M12" s="387">
        <f t="shared" si="2"/>
        <v>2850.8209999999995</v>
      </c>
      <c r="N12" s="390">
        <f t="shared" si="3"/>
        <v>-0.03432379654843276</v>
      </c>
      <c r="O12" s="384">
        <v>12792.619</v>
      </c>
      <c r="P12" s="385">
        <v>10804.579</v>
      </c>
      <c r="Q12" s="386">
        <v>467.02900000000005</v>
      </c>
      <c r="R12" s="385">
        <v>140.0669999999999</v>
      </c>
      <c r="S12" s="387">
        <f t="shared" si="4"/>
        <v>24204.293999999998</v>
      </c>
      <c r="T12" s="388">
        <f t="shared" si="5"/>
        <v>0.08884204000076373</v>
      </c>
      <c r="U12" s="389">
        <v>11540.671</v>
      </c>
      <c r="V12" s="385">
        <v>8994.615000000005</v>
      </c>
      <c r="W12" s="386">
        <v>440.4749999999999</v>
      </c>
      <c r="X12" s="385">
        <v>138.77499999999992</v>
      </c>
      <c r="Y12" s="387">
        <f t="shared" si="6"/>
        <v>21114.536000000007</v>
      </c>
      <c r="Z12" s="391">
        <f t="shared" si="7"/>
        <v>0.14633321802572352</v>
      </c>
    </row>
    <row r="13" spans="1:26" ht="18.75" customHeight="1">
      <c r="A13" s="432" t="s">
        <v>398</v>
      </c>
      <c r="B13" s="433" t="s">
        <v>399</v>
      </c>
      <c r="C13" s="384">
        <v>1125.2769999999998</v>
      </c>
      <c r="D13" s="385">
        <v>1421.5670000000002</v>
      </c>
      <c r="E13" s="386">
        <v>6.47</v>
      </c>
      <c r="F13" s="385">
        <v>9.866000000000001</v>
      </c>
      <c r="G13" s="387">
        <f t="shared" si="0"/>
        <v>2563.18</v>
      </c>
      <c r="H13" s="388">
        <f t="shared" si="1"/>
        <v>0.07900081923305237</v>
      </c>
      <c r="I13" s="389">
        <v>1095.943</v>
      </c>
      <c r="J13" s="385">
        <v>1388.3290000000002</v>
      </c>
      <c r="K13" s="386">
        <v>3.424</v>
      </c>
      <c r="L13" s="385">
        <v>6.542</v>
      </c>
      <c r="M13" s="387">
        <f t="shared" si="2"/>
        <v>2494.238</v>
      </c>
      <c r="N13" s="390">
        <f t="shared" si="3"/>
        <v>0.027640505837855045</v>
      </c>
      <c r="O13" s="384">
        <v>9354.69</v>
      </c>
      <c r="P13" s="385">
        <v>12178.190999999995</v>
      </c>
      <c r="Q13" s="386">
        <v>55.46800000000001</v>
      </c>
      <c r="R13" s="385">
        <v>91.22800000000004</v>
      </c>
      <c r="S13" s="387">
        <f t="shared" si="4"/>
        <v>21679.576999999994</v>
      </c>
      <c r="T13" s="388">
        <f t="shared" si="5"/>
        <v>0.07957504759418461</v>
      </c>
      <c r="U13" s="389">
        <v>8237.399000000003</v>
      </c>
      <c r="V13" s="385">
        <v>11006.234000000002</v>
      </c>
      <c r="W13" s="386">
        <v>77.45500000000004</v>
      </c>
      <c r="X13" s="385">
        <v>81.25000000000006</v>
      </c>
      <c r="Y13" s="387">
        <f t="shared" si="6"/>
        <v>19402.338000000007</v>
      </c>
      <c r="Z13" s="391">
        <f t="shared" si="7"/>
        <v>0.11736930879154794</v>
      </c>
    </row>
    <row r="14" spans="1:26" ht="18.75" customHeight="1">
      <c r="A14" s="432" t="s">
        <v>425</v>
      </c>
      <c r="B14" s="433" t="s">
        <v>426</v>
      </c>
      <c r="C14" s="384">
        <v>1008.0899999999999</v>
      </c>
      <c r="D14" s="385">
        <v>680.4290000000001</v>
      </c>
      <c r="E14" s="386">
        <v>7.554</v>
      </c>
      <c r="F14" s="385">
        <v>5.845000000000001</v>
      </c>
      <c r="G14" s="387">
        <f aca="true" t="shared" si="8" ref="G14:G19">SUM(C14:F14)</f>
        <v>1701.9180000000001</v>
      </c>
      <c r="H14" s="388">
        <f aca="true" t="shared" si="9" ref="H14:H19">G14/$G$9</f>
        <v>0.05245551083711563</v>
      </c>
      <c r="I14" s="389">
        <v>1160.002</v>
      </c>
      <c r="J14" s="385">
        <v>695.413</v>
      </c>
      <c r="K14" s="386">
        <v>3.422</v>
      </c>
      <c r="L14" s="385">
        <v>3.245</v>
      </c>
      <c r="M14" s="387">
        <f aca="true" t="shared" si="10" ref="M14:M19">SUM(I14:L14)</f>
        <v>1862.0819999999999</v>
      </c>
      <c r="N14" s="390">
        <f aca="true" t="shared" si="11" ref="N14:N19">IF(ISERROR(G14/M14-1),"         /0",(G14/M14-1))</f>
        <v>-0.08601339790621454</v>
      </c>
      <c r="O14" s="384">
        <v>7548.465999999998</v>
      </c>
      <c r="P14" s="385">
        <v>4581.359000000001</v>
      </c>
      <c r="Q14" s="386">
        <v>1063.706</v>
      </c>
      <c r="R14" s="385">
        <v>640.9409999999999</v>
      </c>
      <c r="S14" s="387">
        <f aca="true" t="shared" si="12" ref="S14:S19">SUM(O14:R14)</f>
        <v>13834.472</v>
      </c>
      <c r="T14" s="388">
        <f aca="true" t="shared" si="13" ref="T14:T19">S14/$S$9</f>
        <v>0.05077953171505213</v>
      </c>
      <c r="U14" s="389">
        <v>7525.102000000002</v>
      </c>
      <c r="V14" s="385">
        <v>4819.542</v>
      </c>
      <c r="W14" s="386">
        <v>84.25999999999999</v>
      </c>
      <c r="X14" s="385">
        <v>85.93999999999998</v>
      </c>
      <c r="Y14" s="387">
        <f aca="true" t="shared" si="14" ref="Y14:Y19">SUM(U14:X14)</f>
        <v>12514.844000000003</v>
      </c>
      <c r="Z14" s="391">
        <f t="shared" si="7"/>
        <v>0.10544502192756022</v>
      </c>
    </row>
    <row r="15" spans="1:26" ht="18.75" customHeight="1">
      <c r="A15" s="432" t="s">
        <v>400</v>
      </c>
      <c r="B15" s="433" t="s">
        <v>401</v>
      </c>
      <c r="C15" s="384">
        <v>175.55400000000003</v>
      </c>
      <c r="D15" s="385">
        <v>1100.009</v>
      </c>
      <c r="E15" s="386">
        <v>22.654</v>
      </c>
      <c r="F15" s="385">
        <v>229.727</v>
      </c>
      <c r="G15" s="387">
        <f t="shared" si="8"/>
        <v>1527.9440000000002</v>
      </c>
      <c r="H15" s="388">
        <f t="shared" si="9"/>
        <v>0.047093387020118366</v>
      </c>
      <c r="I15" s="389">
        <v>130.83700000000002</v>
      </c>
      <c r="J15" s="385">
        <v>914.3369999999999</v>
      </c>
      <c r="K15" s="386">
        <v>45.657</v>
      </c>
      <c r="L15" s="385">
        <v>295.014</v>
      </c>
      <c r="M15" s="387">
        <f t="shared" si="10"/>
        <v>1385.8449999999998</v>
      </c>
      <c r="N15" s="390">
        <f t="shared" si="11"/>
        <v>0.10253599789298251</v>
      </c>
      <c r="O15" s="384">
        <v>1180.8680000000002</v>
      </c>
      <c r="P15" s="385">
        <v>9581.901999999998</v>
      </c>
      <c r="Q15" s="386">
        <v>271.28900000000004</v>
      </c>
      <c r="R15" s="385">
        <v>2194.8169999999996</v>
      </c>
      <c r="S15" s="387">
        <f t="shared" si="12"/>
        <v>13228.875999999998</v>
      </c>
      <c r="T15" s="388">
        <f t="shared" si="13"/>
        <v>0.048556687121596824</v>
      </c>
      <c r="U15" s="389">
        <v>1198.9890000000003</v>
      </c>
      <c r="V15" s="385">
        <v>8655.575</v>
      </c>
      <c r="W15" s="386">
        <v>350.4429999999999</v>
      </c>
      <c r="X15" s="385">
        <v>2056.2490000000003</v>
      </c>
      <c r="Y15" s="387">
        <f t="shared" si="14"/>
        <v>12261.256</v>
      </c>
      <c r="Z15" s="391">
        <f t="shared" si="7"/>
        <v>0.07891687442134798</v>
      </c>
    </row>
    <row r="16" spans="1:26" ht="18.75" customHeight="1">
      <c r="A16" s="432" t="s">
        <v>396</v>
      </c>
      <c r="B16" s="433" t="s">
        <v>397</v>
      </c>
      <c r="C16" s="384">
        <v>287.959</v>
      </c>
      <c r="D16" s="385">
        <v>631.737</v>
      </c>
      <c r="E16" s="386">
        <v>0.7</v>
      </c>
      <c r="F16" s="385">
        <v>0.39399999999999996</v>
      </c>
      <c r="G16" s="387">
        <f t="shared" si="8"/>
        <v>920.79</v>
      </c>
      <c r="H16" s="388">
        <f t="shared" si="9"/>
        <v>0.02838004523349991</v>
      </c>
      <c r="I16" s="389">
        <v>375.849</v>
      </c>
      <c r="J16" s="385">
        <v>607.244</v>
      </c>
      <c r="K16" s="386">
        <v>1.525</v>
      </c>
      <c r="L16" s="385">
        <v>1.9180000000000001</v>
      </c>
      <c r="M16" s="387">
        <f t="shared" si="10"/>
        <v>986.5360000000001</v>
      </c>
      <c r="N16" s="390">
        <f t="shared" si="11"/>
        <v>-0.06664328519182283</v>
      </c>
      <c r="O16" s="384">
        <v>2280.9120000000007</v>
      </c>
      <c r="P16" s="385">
        <v>5107.722</v>
      </c>
      <c r="Q16" s="386">
        <v>11.851999999999999</v>
      </c>
      <c r="R16" s="385">
        <v>15.452000000000002</v>
      </c>
      <c r="S16" s="387">
        <f t="shared" si="12"/>
        <v>7415.938</v>
      </c>
      <c r="T16" s="388">
        <f t="shared" si="13"/>
        <v>0.027220255234016902</v>
      </c>
      <c r="U16" s="389">
        <v>2763.6800000000003</v>
      </c>
      <c r="V16" s="385">
        <v>4928.668000000001</v>
      </c>
      <c r="W16" s="386">
        <v>11.776000000000005</v>
      </c>
      <c r="X16" s="385">
        <v>24.695</v>
      </c>
      <c r="Y16" s="387">
        <f t="shared" si="14"/>
        <v>7728.819</v>
      </c>
      <c r="Z16" s="391">
        <f>IF(ISERROR(S16/Y16-1),"         /0",IF(S16/Y16&gt;5,"  *  ",(S16/Y16-1)))</f>
        <v>-0.0404823815902533</v>
      </c>
    </row>
    <row r="17" spans="1:26" ht="18.75" customHeight="1">
      <c r="A17" s="432" t="s">
        <v>469</v>
      </c>
      <c r="B17" s="433" t="s">
        <v>469</v>
      </c>
      <c r="C17" s="384">
        <v>122.30499999999999</v>
      </c>
      <c r="D17" s="385">
        <v>238.983</v>
      </c>
      <c r="E17" s="386">
        <v>90.51</v>
      </c>
      <c r="F17" s="385">
        <v>122.495</v>
      </c>
      <c r="G17" s="387">
        <f t="shared" si="8"/>
        <v>574.293</v>
      </c>
      <c r="H17" s="388">
        <f t="shared" si="9"/>
        <v>0.017700519464028022</v>
      </c>
      <c r="I17" s="389">
        <v>221.666</v>
      </c>
      <c r="J17" s="385">
        <v>188.23999999999998</v>
      </c>
      <c r="K17" s="386">
        <v>98.168</v>
      </c>
      <c r="L17" s="385">
        <v>221.1889999999999</v>
      </c>
      <c r="M17" s="387">
        <f t="shared" si="10"/>
        <v>729.2629999999999</v>
      </c>
      <c r="N17" s="390">
        <f t="shared" si="11"/>
        <v>-0.21250221113644863</v>
      </c>
      <c r="O17" s="384">
        <v>1040.0549999999996</v>
      </c>
      <c r="P17" s="385">
        <v>1960.343</v>
      </c>
      <c r="Q17" s="386">
        <v>562.3890000000006</v>
      </c>
      <c r="R17" s="385">
        <v>2016.189999999996</v>
      </c>
      <c r="S17" s="387">
        <f t="shared" si="12"/>
        <v>5578.976999999996</v>
      </c>
      <c r="T17" s="388">
        <f t="shared" si="13"/>
        <v>0.02047767630806916</v>
      </c>
      <c r="U17" s="389">
        <v>1500.2549999999994</v>
      </c>
      <c r="V17" s="385">
        <v>1697.4719999999998</v>
      </c>
      <c r="W17" s="386">
        <v>613.3429999999998</v>
      </c>
      <c r="X17" s="385">
        <v>1460.7896000000005</v>
      </c>
      <c r="Y17" s="387">
        <f t="shared" si="14"/>
        <v>5271.8596</v>
      </c>
      <c r="Z17" s="391">
        <f>IF(ISERROR(S17/Y17-1),"         /0",IF(S17/Y17&gt;5,"  *  ",(S17/Y17-1)))</f>
        <v>0.05825598997363213</v>
      </c>
    </row>
    <row r="18" spans="1:26" ht="18.75" customHeight="1">
      <c r="A18" s="432" t="s">
        <v>402</v>
      </c>
      <c r="B18" s="433" t="s">
        <v>403</v>
      </c>
      <c r="C18" s="384">
        <v>208.222</v>
      </c>
      <c r="D18" s="385">
        <v>306.716</v>
      </c>
      <c r="E18" s="386">
        <v>14.128000000000002</v>
      </c>
      <c r="F18" s="385">
        <v>0.6240000000000001</v>
      </c>
      <c r="G18" s="387">
        <f t="shared" si="8"/>
        <v>529.69</v>
      </c>
      <c r="H18" s="388">
        <f t="shared" si="9"/>
        <v>0.01632579215644454</v>
      </c>
      <c r="I18" s="389">
        <v>227.777</v>
      </c>
      <c r="J18" s="385">
        <v>299.94</v>
      </c>
      <c r="K18" s="386">
        <v>9.979</v>
      </c>
      <c r="L18" s="385">
        <v>9.453</v>
      </c>
      <c r="M18" s="387">
        <f t="shared" si="10"/>
        <v>547.149</v>
      </c>
      <c r="N18" s="390">
        <f t="shared" si="11"/>
        <v>-0.03190904123008531</v>
      </c>
      <c r="O18" s="384">
        <v>1571.1319999999998</v>
      </c>
      <c r="P18" s="385">
        <v>2576.279</v>
      </c>
      <c r="Q18" s="386">
        <v>113.83300000000004</v>
      </c>
      <c r="R18" s="385">
        <v>24.137000000000004</v>
      </c>
      <c r="S18" s="387">
        <f t="shared" si="12"/>
        <v>4285.380999999999</v>
      </c>
      <c r="T18" s="388">
        <f t="shared" si="13"/>
        <v>0.015729522630179293</v>
      </c>
      <c r="U18" s="389">
        <v>1273.0339999999999</v>
      </c>
      <c r="V18" s="385">
        <v>2247.3529999999996</v>
      </c>
      <c r="W18" s="386">
        <v>60.77699999999999</v>
      </c>
      <c r="X18" s="385">
        <v>72.12699999999998</v>
      </c>
      <c r="Y18" s="387">
        <f t="shared" si="14"/>
        <v>3653.2909999999997</v>
      </c>
      <c r="Z18" s="391">
        <f>IF(ISERROR(S18/Y18-1),"         /0",IF(S18/Y18&gt;5,"  *  ",(S18/Y18-1)))</f>
        <v>0.1730193406438194</v>
      </c>
    </row>
    <row r="19" spans="1:26" ht="18.75" customHeight="1">
      <c r="A19" s="432" t="s">
        <v>474</v>
      </c>
      <c r="B19" s="433" t="s">
        <v>474</v>
      </c>
      <c r="C19" s="384">
        <v>263.98</v>
      </c>
      <c r="D19" s="385">
        <v>86.72799999999998</v>
      </c>
      <c r="E19" s="386">
        <v>116.26</v>
      </c>
      <c r="F19" s="385">
        <v>22.063000000000002</v>
      </c>
      <c r="G19" s="387">
        <f t="shared" si="8"/>
        <v>489.03099999999995</v>
      </c>
      <c r="H19" s="388">
        <f t="shared" si="9"/>
        <v>0.015072624486130054</v>
      </c>
      <c r="I19" s="389">
        <v>156.80200000000002</v>
      </c>
      <c r="J19" s="385">
        <v>64.923</v>
      </c>
      <c r="K19" s="386">
        <v>220.50900000000001</v>
      </c>
      <c r="L19" s="385">
        <v>39.08</v>
      </c>
      <c r="M19" s="387">
        <f t="shared" si="10"/>
        <v>481.314</v>
      </c>
      <c r="N19" s="390">
        <f t="shared" si="11"/>
        <v>0.01603319246894941</v>
      </c>
      <c r="O19" s="384">
        <v>1269.9069999999997</v>
      </c>
      <c r="P19" s="385">
        <v>459.8139999999999</v>
      </c>
      <c r="Q19" s="386">
        <v>1985.200999999999</v>
      </c>
      <c r="R19" s="385">
        <v>337.05400000000003</v>
      </c>
      <c r="S19" s="387">
        <f t="shared" si="12"/>
        <v>4051.9759999999987</v>
      </c>
      <c r="T19" s="388">
        <f t="shared" si="13"/>
        <v>0.014872807852777468</v>
      </c>
      <c r="U19" s="389">
        <v>1390.1659999999993</v>
      </c>
      <c r="V19" s="385">
        <v>539.601</v>
      </c>
      <c r="W19" s="386">
        <v>1437.562</v>
      </c>
      <c r="X19" s="385">
        <v>319.48900000000003</v>
      </c>
      <c r="Y19" s="387">
        <f t="shared" si="14"/>
        <v>3686.8179999999993</v>
      </c>
      <c r="Z19" s="391">
        <f t="shared" si="7"/>
        <v>0.09904421644898109</v>
      </c>
    </row>
    <row r="20" spans="1:26" ht="18.75" customHeight="1">
      <c r="A20" s="432" t="s">
        <v>410</v>
      </c>
      <c r="B20" s="433" t="s">
        <v>411</v>
      </c>
      <c r="C20" s="384">
        <v>245.78199999999998</v>
      </c>
      <c r="D20" s="385">
        <v>237.58</v>
      </c>
      <c r="E20" s="386">
        <v>0.224</v>
      </c>
      <c r="F20" s="385">
        <v>0.882</v>
      </c>
      <c r="G20" s="387">
        <f t="shared" si="0"/>
        <v>484.46799999999996</v>
      </c>
      <c r="H20" s="388">
        <f t="shared" si="1"/>
        <v>0.014931986396662902</v>
      </c>
      <c r="I20" s="389">
        <v>274.365</v>
      </c>
      <c r="J20" s="385">
        <v>241.772</v>
      </c>
      <c r="K20" s="386">
        <v>1.779</v>
      </c>
      <c r="L20" s="385">
        <v>4.704000000000001</v>
      </c>
      <c r="M20" s="387">
        <f t="shared" si="2"/>
        <v>522.6199999999999</v>
      </c>
      <c r="N20" s="390">
        <f t="shared" si="3"/>
        <v>-0.07300141594274989</v>
      </c>
      <c r="O20" s="384">
        <v>2015.224</v>
      </c>
      <c r="P20" s="385">
        <v>1985.6810000000007</v>
      </c>
      <c r="Q20" s="386">
        <v>4.8749999999999964</v>
      </c>
      <c r="R20" s="385">
        <v>14.201999999999998</v>
      </c>
      <c r="S20" s="387">
        <f t="shared" si="4"/>
        <v>4019.982000000001</v>
      </c>
      <c r="T20" s="388">
        <f t="shared" si="5"/>
        <v>0.014755373639336489</v>
      </c>
      <c r="U20" s="389">
        <v>2009.3900000000006</v>
      </c>
      <c r="V20" s="385">
        <v>1888.0320000000002</v>
      </c>
      <c r="W20" s="386">
        <v>29.610000000000003</v>
      </c>
      <c r="X20" s="385">
        <v>35.974</v>
      </c>
      <c r="Y20" s="387">
        <f t="shared" si="6"/>
        <v>3963.0060000000008</v>
      </c>
      <c r="Z20" s="391">
        <f t="shared" si="7"/>
        <v>0.014376965364170546</v>
      </c>
    </row>
    <row r="21" spans="1:26" ht="18.75" customHeight="1">
      <c r="A21" s="432" t="s">
        <v>406</v>
      </c>
      <c r="B21" s="433" t="s">
        <v>407</v>
      </c>
      <c r="C21" s="384">
        <v>207.822</v>
      </c>
      <c r="D21" s="385">
        <v>207.77700000000002</v>
      </c>
      <c r="E21" s="386">
        <v>16.426</v>
      </c>
      <c r="F21" s="385">
        <v>3.727</v>
      </c>
      <c r="G21" s="387">
        <f aca="true" t="shared" si="15" ref="G21:G58">SUM(C21:F21)</f>
        <v>435.752</v>
      </c>
      <c r="H21" s="388">
        <f t="shared" si="1"/>
        <v>0.013430490633682004</v>
      </c>
      <c r="I21" s="389">
        <v>242.091</v>
      </c>
      <c r="J21" s="385">
        <v>186.29</v>
      </c>
      <c r="K21" s="386">
        <v>9.58</v>
      </c>
      <c r="L21" s="385">
        <v>2.818</v>
      </c>
      <c r="M21" s="387">
        <f aca="true" t="shared" si="16" ref="M21:M58">SUM(I21:L21)</f>
        <v>440.77899999999994</v>
      </c>
      <c r="N21" s="390">
        <f aca="true" t="shared" si="17" ref="N21:N58">IF(ISERROR(G21/M21-1),"         /0",(G21/M21-1))</f>
        <v>-0.011404808305295666</v>
      </c>
      <c r="O21" s="384">
        <v>1826.6719999999996</v>
      </c>
      <c r="P21" s="385">
        <v>1775.9789999999996</v>
      </c>
      <c r="Q21" s="386">
        <v>117.098</v>
      </c>
      <c r="R21" s="385">
        <v>31.867000000000008</v>
      </c>
      <c r="S21" s="387">
        <f aca="true" t="shared" si="18" ref="S21:S58">SUM(O21:R21)</f>
        <v>3751.615999999999</v>
      </c>
      <c r="T21" s="388">
        <f t="shared" si="5"/>
        <v>0.013770334253067047</v>
      </c>
      <c r="U21" s="389">
        <v>1642.0859999999996</v>
      </c>
      <c r="V21" s="385">
        <v>1416.1249999999998</v>
      </c>
      <c r="W21" s="386">
        <v>159.218</v>
      </c>
      <c r="X21" s="385">
        <v>33.836999999999996</v>
      </c>
      <c r="Y21" s="387">
        <f aca="true" t="shared" si="19" ref="Y21:Y58">SUM(U21:X21)</f>
        <v>3251.265999999999</v>
      </c>
      <c r="Z21" s="391">
        <f aca="true" t="shared" si="20" ref="Z21:Z58">IF(ISERROR(S21/Y21-1),"         /0",IF(S21/Y21&gt;5,"  *  ",(S21/Y21-1)))</f>
        <v>0.1538938985613605</v>
      </c>
    </row>
    <row r="22" spans="1:26" ht="18.75" customHeight="1">
      <c r="A22" s="432" t="s">
        <v>431</v>
      </c>
      <c r="B22" s="433" t="s">
        <v>432</v>
      </c>
      <c r="C22" s="384">
        <v>124.874</v>
      </c>
      <c r="D22" s="385">
        <v>85.08099999999999</v>
      </c>
      <c r="E22" s="386">
        <v>86.23800000000003</v>
      </c>
      <c r="F22" s="385">
        <v>57.47299999999999</v>
      </c>
      <c r="G22" s="387">
        <f t="shared" si="15"/>
        <v>353.666</v>
      </c>
      <c r="H22" s="388">
        <f t="shared" si="1"/>
        <v>0.01090048445090735</v>
      </c>
      <c r="I22" s="389">
        <v>121.41499999999999</v>
      </c>
      <c r="J22" s="385">
        <v>106.62500000000001</v>
      </c>
      <c r="K22" s="386">
        <v>77.49</v>
      </c>
      <c r="L22" s="385">
        <v>75.00800000000002</v>
      </c>
      <c r="M22" s="387">
        <f t="shared" si="16"/>
        <v>380.53800000000007</v>
      </c>
      <c r="N22" s="390">
        <f t="shared" si="17"/>
        <v>-0.07061581234988379</v>
      </c>
      <c r="O22" s="384">
        <v>962.1509999999995</v>
      </c>
      <c r="P22" s="385">
        <v>696.2610000000001</v>
      </c>
      <c r="Q22" s="386">
        <v>775.6969999999984</v>
      </c>
      <c r="R22" s="385">
        <v>522.682999999999</v>
      </c>
      <c r="S22" s="387">
        <f t="shared" si="18"/>
        <v>2956.791999999997</v>
      </c>
      <c r="T22" s="388">
        <f t="shared" si="5"/>
        <v>0.010852926887185307</v>
      </c>
      <c r="U22" s="389">
        <v>996.9</v>
      </c>
      <c r="V22" s="385">
        <v>731.839</v>
      </c>
      <c r="W22" s="386">
        <v>807.2795999999992</v>
      </c>
      <c r="X22" s="385">
        <v>683.9799999999985</v>
      </c>
      <c r="Y22" s="387">
        <f t="shared" si="19"/>
        <v>3219.998599999998</v>
      </c>
      <c r="Z22" s="391">
        <f t="shared" si="20"/>
        <v>-0.08174121566388293</v>
      </c>
    </row>
    <row r="23" spans="1:26" ht="18.75" customHeight="1">
      <c r="A23" s="432" t="s">
        <v>404</v>
      </c>
      <c r="B23" s="433" t="s">
        <v>405</v>
      </c>
      <c r="C23" s="384">
        <v>196.28599999999997</v>
      </c>
      <c r="D23" s="385">
        <v>148.10199999999998</v>
      </c>
      <c r="E23" s="386">
        <v>0.125</v>
      </c>
      <c r="F23" s="385">
        <v>0.44999999999999996</v>
      </c>
      <c r="G23" s="387">
        <f>SUM(C23:F23)</f>
        <v>344.9629999999999</v>
      </c>
      <c r="H23" s="388">
        <f>G23/$G$9</f>
        <v>0.010632245727998596</v>
      </c>
      <c r="I23" s="389">
        <v>184.213</v>
      </c>
      <c r="J23" s="385">
        <v>153.336</v>
      </c>
      <c r="K23" s="386">
        <v>0.35</v>
      </c>
      <c r="L23" s="385">
        <v>0.962</v>
      </c>
      <c r="M23" s="387">
        <f>SUM(I23:L23)</f>
        <v>338.861</v>
      </c>
      <c r="N23" s="390">
        <f>IF(ISERROR(G23/M23-1),"         /0",(G23/M23-1))</f>
        <v>0.018007383558449996</v>
      </c>
      <c r="O23" s="384">
        <v>1401.3110000000001</v>
      </c>
      <c r="P23" s="385">
        <v>1296.203</v>
      </c>
      <c r="Q23" s="386">
        <v>5.323999999999998</v>
      </c>
      <c r="R23" s="385">
        <v>9.888999999999998</v>
      </c>
      <c r="S23" s="387">
        <f>SUM(O23:R23)</f>
        <v>2712.7270000000003</v>
      </c>
      <c r="T23" s="388">
        <f>S23/$S$9</f>
        <v>0.00995708450100432</v>
      </c>
      <c r="U23" s="389">
        <v>1253.623</v>
      </c>
      <c r="V23" s="385">
        <v>1130.914</v>
      </c>
      <c r="W23" s="386">
        <v>1.6179999999999999</v>
      </c>
      <c r="X23" s="385">
        <v>8.795</v>
      </c>
      <c r="Y23" s="387">
        <f>SUM(U23:X23)</f>
        <v>2394.9500000000003</v>
      </c>
      <c r="Z23" s="391">
        <f>IF(ISERROR(S23/Y23-1),"         /0",IF(S23/Y23&gt;5,"  *  ",(S23/Y23-1)))</f>
        <v>0.13268627737531058</v>
      </c>
    </row>
    <row r="24" spans="1:26" ht="18.75" customHeight="1">
      <c r="A24" s="432" t="s">
        <v>467</v>
      </c>
      <c r="B24" s="433" t="s">
        <v>468</v>
      </c>
      <c r="C24" s="384">
        <v>82.88</v>
      </c>
      <c r="D24" s="385">
        <v>194.062</v>
      </c>
      <c r="E24" s="386">
        <v>19.335</v>
      </c>
      <c r="F24" s="385">
        <v>28.575000000000003</v>
      </c>
      <c r="G24" s="387">
        <f>SUM(C24:F24)</f>
        <v>324.852</v>
      </c>
      <c r="H24" s="388">
        <f>G24/$G$9</f>
        <v>0.010012396370717441</v>
      </c>
      <c r="I24" s="389">
        <v>97.25</v>
      </c>
      <c r="J24" s="385">
        <v>183.583</v>
      </c>
      <c r="K24" s="386">
        <v>1.076</v>
      </c>
      <c r="L24" s="385">
        <v>2.39</v>
      </c>
      <c r="M24" s="387">
        <f>SUM(I24:L24)</f>
        <v>284.299</v>
      </c>
      <c r="N24" s="390">
        <f>IF(ISERROR(G24/M24-1),"         /0",(G24/M24-1))</f>
        <v>0.14264207753104996</v>
      </c>
      <c r="O24" s="384">
        <v>615.7439999999998</v>
      </c>
      <c r="P24" s="385">
        <v>1198.5480000000002</v>
      </c>
      <c r="Q24" s="386">
        <v>125.276</v>
      </c>
      <c r="R24" s="385">
        <v>176.54899999999998</v>
      </c>
      <c r="S24" s="387">
        <f>SUM(O24:R24)</f>
        <v>2116.117</v>
      </c>
      <c r="T24" s="388">
        <f>S24/$S$9</f>
        <v>0.007767223086957058</v>
      </c>
      <c r="U24" s="389">
        <v>866.3850000000001</v>
      </c>
      <c r="V24" s="385">
        <v>1399.523</v>
      </c>
      <c r="W24" s="386">
        <v>21.483999999999998</v>
      </c>
      <c r="X24" s="385">
        <v>28.69599999999999</v>
      </c>
      <c r="Y24" s="387">
        <f>SUM(U24:X24)</f>
        <v>2316.0879999999997</v>
      </c>
      <c r="Z24" s="391">
        <f>IF(ISERROR(S24/Y24-1),"         /0",IF(S24/Y24&gt;5,"  *  ",(S24/Y24-1)))</f>
        <v>-0.0863399836275649</v>
      </c>
    </row>
    <row r="25" spans="1:26" ht="18.75" customHeight="1">
      <c r="A25" s="432" t="s">
        <v>470</v>
      </c>
      <c r="B25" s="433" t="s">
        <v>471</v>
      </c>
      <c r="C25" s="384">
        <v>152.709</v>
      </c>
      <c r="D25" s="385">
        <v>132.49800000000002</v>
      </c>
      <c r="E25" s="386">
        <v>11.285</v>
      </c>
      <c r="F25" s="385">
        <v>9.934999999999999</v>
      </c>
      <c r="G25" s="387">
        <f>SUM(C25:F25)</f>
        <v>306.427</v>
      </c>
      <c r="H25" s="388">
        <f>G25/$G$9</f>
        <v>0.00944451190908424</v>
      </c>
      <c r="I25" s="389">
        <v>99.96300000000001</v>
      </c>
      <c r="J25" s="385">
        <v>97.88299999999998</v>
      </c>
      <c r="K25" s="386">
        <v>7.779999999999999</v>
      </c>
      <c r="L25" s="385">
        <v>10.414</v>
      </c>
      <c r="M25" s="387">
        <f>SUM(I25:L25)</f>
        <v>216.04</v>
      </c>
      <c r="N25" s="390">
        <f>IF(ISERROR(G25/M25-1),"         /0",(G25/M25-1))</f>
        <v>0.41838085539714887</v>
      </c>
      <c r="O25" s="384">
        <v>1067.387</v>
      </c>
      <c r="P25" s="385">
        <v>926.8720000000001</v>
      </c>
      <c r="Q25" s="386">
        <v>74.27300000000001</v>
      </c>
      <c r="R25" s="385">
        <v>84.302</v>
      </c>
      <c r="S25" s="387">
        <f>SUM(O25:R25)</f>
        <v>2152.8340000000003</v>
      </c>
      <c r="T25" s="388">
        <f>S25/$S$9</f>
        <v>0.007901993106801803</v>
      </c>
      <c r="U25" s="389">
        <v>560.4309999999999</v>
      </c>
      <c r="V25" s="385">
        <v>621.371</v>
      </c>
      <c r="W25" s="386">
        <v>46.689</v>
      </c>
      <c r="X25" s="385">
        <v>58.722</v>
      </c>
      <c r="Y25" s="387">
        <f>SUM(U25:X25)</f>
        <v>1287.213</v>
      </c>
      <c r="Z25" s="391">
        <f>IF(ISERROR(S25/Y25-1),"         /0",IF(S25/Y25&gt;5,"  *  ",(S25/Y25-1)))</f>
        <v>0.6724768938784804</v>
      </c>
    </row>
    <row r="26" spans="1:26" ht="18.75" customHeight="1">
      <c r="A26" s="432" t="s">
        <v>423</v>
      </c>
      <c r="B26" s="433" t="s">
        <v>424</v>
      </c>
      <c r="C26" s="384">
        <v>50.538000000000004</v>
      </c>
      <c r="D26" s="385">
        <v>162.578</v>
      </c>
      <c r="E26" s="386">
        <v>0.749</v>
      </c>
      <c r="F26" s="385">
        <v>0.403</v>
      </c>
      <c r="G26" s="387">
        <f>SUM(C26:F26)</f>
        <v>214.268</v>
      </c>
      <c r="H26" s="388">
        <f>G26/$G$9</f>
        <v>0.00660404167301074</v>
      </c>
      <c r="I26" s="389">
        <v>46.262</v>
      </c>
      <c r="J26" s="385">
        <v>156.25199999999998</v>
      </c>
      <c r="K26" s="386">
        <v>0.33</v>
      </c>
      <c r="L26" s="385">
        <v>0.12000000000000001</v>
      </c>
      <c r="M26" s="387">
        <f>SUM(I26:L26)</f>
        <v>202.964</v>
      </c>
      <c r="N26" s="390">
        <f>IF(ISERROR(G26/M26-1),"         /0",(G26/M26-1))</f>
        <v>0.055694605939969666</v>
      </c>
      <c r="O26" s="384">
        <v>447.935</v>
      </c>
      <c r="P26" s="385">
        <v>1324.597</v>
      </c>
      <c r="Q26" s="386">
        <v>2.742</v>
      </c>
      <c r="R26" s="385">
        <v>6.539</v>
      </c>
      <c r="S26" s="387">
        <f>SUM(O26:R26)</f>
        <v>1781.8129999999999</v>
      </c>
      <c r="T26" s="388">
        <f>S26/$S$9</f>
        <v>0.00654015778439482</v>
      </c>
      <c r="U26" s="389">
        <v>489.5669999999999</v>
      </c>
      <c r="V26" s="385">
        <v>1142.2620000000002</v>
      </c>
      <c r="W26" s="386">
        <v>4.079</v>
      </c>
      <c r="X26" s="385">
        <v>7.472</v>
      </c>
      <c r="Y26" s="387">
        <f>SUM(U26:X26)</f>
        <v>1643.38</v>
      </c>
      <c r="Z26" s="391">
        <f>IF(ISERROR(S26/Y26-1),"         /0",IF(S26/Y26&gt;5,"  *  ",(S26/Y26-1)))</f>
        <v>0.08423675595419189</v>
      </c>
    </row>
    <row r="27" spans="1:26" ht="18.75" customHeight="1">
      <c r="A27" s="432" t="s">
        <v>412</v>
      </c>
      <c r="B27" s="433" t="s">
        <v>413</v>
      </c>
      <c r="C27" s="384">
        <v>48.086</v>
      </c>
      <c r="D27" s="385">
        <v>155.167</v>
      </c>
      <c r="E27" s="386">
        <v>0</v>
      </c>
      <c r="F27" s="385">
        <v>6.982</v>
      </c>
      <c r="G27" s="387">
        <f t="shared" si="15"/>
        <v>210.23499999999999</v>
      </c>
      <c r="H27" s="388">
        <f t="shared" si="1"/>
        <v>0.006479738930336834</v>
      </c>
      <c r="I27" s="389">
        <v>46.173</v>
      </c>
      <c r="J27" s="385">
        <v>171.277</v>
      </c>
      <c r="K27" s="386">
        <v>0.9</v>
      </c>
      <c r="L27" s="385">
        <v>4.165</v>
      </c>
      <c r="M27" s="387">
        <f t="shared" si="16"/>
        <v>222.515</v>
      </c>
      <c r="N27" s="390">
        <f t="shared" si="17"/>
        <v>-0.05518729074444417</v>
      </c>
      <c r="O27" s="384">
        <v>402.78000000000003</v>
      </c>
      <c r="P27" s="385">
        <v>1309.194</v>
      </c>
      <c r="Q27" s="386">
        <v>10.934999999999999</v>
      </c>
      <c r="R27" s="385">
        <v>16.601999999999997</v>
      </c>
      <c r="S27" s="387">
        <f t="shared" si="18"/>
        <v>1739.511</v>
      </c>
      <c r="T27" s="388">
        <f t="shared" si="5"/>
        <v>0.006384887980775996</v>
      </c>
      <c r="U27" s="389">
        <v>370.36800000000005</v>
      </c>
      <c r="V27" s="385">
        <v>1172.7450000000001</v>
      </c>
      <c r="W27" s="386">
        <v>18.676999999999996</v>
      </c>
      <c r="X27" s="385">
        <v>30.907999999999994</v>
      </c>
      <c r="Y27" s="387">
        <f t="shared" si="19"/>
        <v>1592.698</v>
      </c>
      <c r="Z27" s="391">
        <f t="shared" si="20"/>
        <v>0.09217880602600115</v>
      </c>
    </row>
    <row r="28" spans="1:26" ht="18.75" customHeight="1">
      <c r="A28" s="432" t="s">
        <v>408</v>
      </c>
      <c r="B28" s="433" t="s">
        <v>409</v>
      </c>
      <c r="C28" s="384">
        <v>62.441</v>
      </c>
      <c r="D28" s="385">
        <v>28.802999999999997</v>
      </c>
      <c r="E28" s="386">
        <v>64.749</v>
      </c>
      <c r="F28" s="385">
        <v>39.94599999999999</v>
      </c>
      <c r="G28" s="387">
        <f t="shared" si="15"/>
        <v>195.939</v>
      </c>
      <c r="H28" s="388">
        <f t="shared" si="1"/>
        <v>0.006039116066645749</v>
      </c>
      <c r="I28" s="389">
        <v>58.46600000000001</v>
      </c>
      <c r="J28" s="385">
        <v>22.619000000000003</v>
      </c>
      <c r="K28" s="386">
        <v>71.76500000000003</v>
      </c>
      <c r="L28" s="385">
        <v>40.86299999999999</v>
      </c>
      <c r="M28" s="387">
        <f t="shared" si="16"/>
        <v>193.71300000000002</v>
      </c>
      <c r="N28" s="390" t="s">
        <v>45</v>
      </c>
      <c r="O28" s="384">
        <v>1047.2210000000002</v>
      </c>
      <c r="P28" s="385">
        <v>909.7229999999996</v>
      </c>
      <c r="Q28" s="386">
        <v>520.8399999999998</v>
      </c>
      <c r="R28" s="385">
        <v>386.5930000000002</v>
      </c>
      <c r="S28" s="387">
        <f t="shared" si="18"/>
        <v>2864.377</v>
      </c>
      <c r="T28" s="388">
        <f t="shared" si="5"/>
        <v>0.010513716946723076</v>
      </c>
      <c r="U28" s="389">
        <v>486.5239999999997</v>
      </c>
      <c r="V28" s="385">
        <v>209.42099999999982</v>
      </c>
      <c r="W28" s="386">
        <v>466.46500000000054</v>
      </c>
      <c r="X28" s="385">
        <v>345.8620000000001</v>
      </c>
      <c r="Y28" s="387">
        <f t="shared" si="19"/>
        <v>1508.2720000000002</v>
      </c>
      <c r="Z28" s="391">
        <f t="shared" si="20"/>
        <v>0.899111698685648</v>
      </c>
    </row>
    <row r="29" spans="1:26" ht="18.75" customHeight="1">
      <c r="A29" s="432" t="s">
        <v>416</v>
      </c>
      <c r="B29" s="433" t="s">
        <v>416</v>
      </c>
      <c r="C29" s="384">
        <v>60.097</v>
      </c>
      <c r="D29" s="385">
        <v>115.496</v>
      </c>
      <c r="E29" s="386">
        <v>6.608</v>
      </c>
      <c r="F29" s="385">
        <v>5.74</v>
      </c>
      <c r="G29" s="387">
        <f t="shared" si="15"/>
        <v>187.941</v>
      </c>
      <c r="H29" s="388">
        <f t="shared" si="1"/>
        <v>0.005792606437112921</v>
      </c>
      <c r="I29" s="389">
        <v>138.436</v>
      </c>
      <c r="J29" s="385">
        <v>152.254</v>
      </c>
      <c r="K29" s="386">
        <v>7.625</v>
      </c>
      <c r="L29" s="385">
        <v>7.191999999999999</v>
      </c>
      <c r="M29" s="387">
        <f t="shared" si="16"/>
        <v>305.507</v>
      </c>
      <c r="N29" s="390">
        <f t="shared" si="17"/>
        <v>-0.38482260635599186</v>
      </c>
      <c r="O29" s="384">
        <v>975.911</v>
      </c>
      <c r="P29" s="385">
        <v>1152.624</v>
      </c>
      <c r="Q29" s="386">
        <v>59.870999999999974</v>
      </c>
      <c r="R29" s="385">
        <v>51.92300000000001</v>
      </c>
      <c r="S29" s="387">
        <f t="shared" si="18"/>
        <v>2240.329</v>
      </c>
      <c r="T29" s="388">
        <f t="shared" si="5"/>
        <v>0.008223144150904424</v>
      </c>
      <c r="U29" s="389">
        <v>832.2700000000002</v>
      </c>
      <c r="V29" s="385">
        <v>960.2549999999999</v>
      </c>
      <c r="W29" s="386">
        <v>66.803</v>
      </c>
      <c r="X29" s="385">
        <v>66.94699999999999</v>
      </c>
      <c r="Y29" s="387">
        <f t="shared" si="19"/>
        <v>1926.2749999999999</v>
      </c>
      <c r="Z29" s="391">
        <f t="shared" si="20"/>
        <v>0.1630369495528936</v>
      </c>
    </row>
    <row r="30" spans="1:26" ht="18.75" customHeight="1">
      <c r="A30" s="432" t="s">
        <v>443</v>
      </c>
      <c r="B30" s="433" t="s">
        <v>444</v>
      </c>
      <c r="C30" s="384">
        <v>42.578</v>
      </c>
      <c r="D30" s="385">
        <v>93.183</v>
      </c>
      <c r="E30" s="386">
        <v>1.9619999999999997</v>
      </c>
      <c r="F30" s="385">
        <v>2.2760000000000002</v>
      </c>
      <c r="G30" s="387">
        <f t="shared" si="15"/>
        <v>139.99900000000002</v>
      </c>
      <c r="H30" s="388">
        <f t="shared" si="1"/>
        <v>0.004314966444731974</v>
      </c>
      <c r="I30" s="389">
        <v>62.23</v>
      </c>
      <c r="J30" s="385">
        <v>36.205</v>
      </c>
      <c r="K30" s="386">
        <v>28.009</v>
      </c>
      <c r="L30" s="385">
        <v>2.9050000000000002</v>
      </c>
      <c r="M30" s="387">
        <f t="shared" si="16"/>
        <v>129.349</v>
      </c>
      <c r="N30" s="390">
        <f t="shared" si="17"/>
        <v>0.08233538720825084</v>
      </c>
      <c r="O30" s="384">
        <v>202.539</v>
      </c>
      <c r="P30" s="385">
        <v>442.524</v>
      </c>
      <c r="Q30" s="386">
        <v>251.23400000000007</v>
      </c>
      <c r="R30" s="385">
        <v>48.68700000000001</v>
      </c>
      <c r="S30" s="387">
        <f t="shared" si="18"/>
        <v>944.984</v>
      </c>
      <c r="T30" s="388">
        <f t="shared" si="5"/>
        <v>0.003468570755589142</v>
      </c>
      <c r="U30" s="389">
        <v>437.186</v>
      </c>
      <c r="V30" s="385">
        <v>556.2520000000001</v>
      </c>
      <c r="W30" s="386">
        <v>108.31299999999999</v>
      </c>
      <c r="X30" s="385">
        <v>27.693000000000005</v>
      </c>
      <c r="Y30" s="387">
        <f t="shared" si="19"/>
        <v>1129.4440000000002</v>
      </c>
      <c r="Z30" s="391">
        <f t="shared" si="20"/>
        <v>-0.1633192969284003</v>
      </c>
    </row>
    <row r="31" spans="1:26" ht="18.75" customHeight="1">
      <c r="A31" s="432" t="s">
        <v>414</v>
      </c>
      <c r="B31" s="433" t="s">
        <v>415</v>
      </c>
      <c r="C31" s="384">
        <v>28.354000000000003</v>
      </c>
      <c r="D31" s="385">
        <v>107.362</v>
      </c>
      <c r="E31" s="386">
        <v>0.34</v>
      </c>
      <c r="F31" s="385">
        <v>0.268</v>
      </c>
      <c r="G31" s="387">
        <f t="shared" si="15"/>
        <v>136.324</v>
      </c>
      <c r="H31" s="388">
        <f t="shared" si="1"/>
        <v>0.004201697766495772</v>
      </c>
      <c r="I31" s="389">
        <v>32.772999999999996</v>
      </c>
      <c r="J31" s="385">
        <v>118.75500000000001</v>
      </c>
      <c r="K31" s="386">
        <v>0.126</v>
      </c>
      <c r="L31" s="385">
        <v>0.036</v>
      </c>
      <c r="M31" s="387">
        <f t="shared" si="16"/>
        <v>151.69000000000003</v>
      </c>
      <c r="N31" s="390">
        <f t="shared" si="17"/>
        <v>-0.10129870129870133</v>
      </c>
      <c r="O31" s="384">
        <v>250.739</v>
      </c>
      <c r="P31" s="385">
        <v>859.8380000000002</v>
      </c>
      <c r="Q31" s="386">
        <v>3.9649999999999994</v>
      </c>
      <c r="R31" s="385">
        <v>3.773</v>
      </c>
      <c r="S31" s="387">
        <f t="shared" si="18"/>
        <v>1118.315</v>
      </c>
      <c r="T31" s="388">
        <f t="shared" si="5"/>
        <v>0.004104783472034099</v>
      </c>
      <c r="U31" s="389">
        <v>280.626</v>
      </c>
      <c r="V31" s="385">
        <v>826.0940000000002</v>
      </c>
      <c r="W31" s="386">
        <v>5.053999999999999</v>
      </c>
      <c r="X31" s="385">
        <v>3.7869999999999995</v>
      </c>
      <c r="Y31" s="387">
        <f t="shared" si="19"/>
        <v>1115.5610000000004</v>
      </c>
      <c r="Z31" s="391">
        <f t="shared" si="20"/>
        <v>0.002468713051101412</v>
      </c>
    </row>
    <row r="32" spans="1:26" ht="18.75" customHeight="1">
      <c r="A32" s="432" t="s">
        <v>489</v>
      </c>
      <c r="B32" s="433" t="s">
        <v>490</v>
      </c>
      <c r="C32" s="384">
        <v>42.2</v>
      </c>
      <c r="D32" s="385">
        <v>45.7</v>
      </c>
      <c r="E32" s="386">
        <v>25.87</v>
      </c>
      <c r="F32" s="385">
        <v>13.126</v>
      </c>
      <c r="G32" s="387">
        <f t="shared" si="15"/>
        <v>126.89600000000002</v>
      </c>
      <c r="H32" s="388">
        <f t="shared" si="1"/>
        <v>0.0039111135220302184</v>
      </c>
      <c r="I32" s="389">
        <v>48.870000000000005</v>
      </c>
      <c r="J32" s="385">
        <v>50.16</v>
      </c>
      <c r="K32" s="386">
        <v>28.226000000000003</v>
      </c>
      <c r="L32" s="385">
        <v>21.795</v>
      </c>
      <c r="M32" s="387">
        <f t="shared" si="16"/>
        <v>149.051</v>
      </c>
      <c r="N32" s="390">
        <f t="shared" si="17"/>
        <v>-0.14864039825294684</v>
      </c>
      <c r="O32" s="384">
        <v>286.37</v>
      </c>
      <c r="P32" s="385">
        <v>295.53</v>
      </c>
      <c r="Q32" s="386">
        <v>273.163</v>
      </c>
      <c r="R32" s="385">
        <v>227.984</v>
      </c>
      <c r="S32" s="387">
        <f t="shared" si="18"/>
        <v>1083.047</v>
      </c>
      <c r="T32" s="388">
        <f t="shared" si="5"/>
        <v>0.0039753320173977055</v>
      </c>
      <c r="U32" s="389">
        <v>220.4</v>
      </c>
      <c r="V32" s="385">
        <v>336.81000000000006</v>
      </c>
      <c r="W32" s="386">
        <v>325.23</v>
      </c>
      <c r="X32" s="385">
        <v>283.66800000000006</v>
      </c>
      <c r="Y32" s="387">
        <f t="shared" si="19"/>
        <v>1166.1080000000002</v>
      </c>
      <c r="Z32" s="391">
        <f t="shared" si="20"/>
        <v>-0.07122925149300074</v>
      </c>
    </row>
    <row r="33" spans="1:26" ht="18.75" customHeight="1">
      <c r="A33" s="432" t="s">
        <v>491</v>
      </c>
      <c r="B33" s="433" t="s">
        <v>491</v>
      </c>
      <c r="C33" s="384">
        <v>43.06</v>
      </c>
      <c r="D33" s="385">
        <v>57.980000000000004</v>
      </c>
      <c r="E33" s="386">
        <v>0.195</v>
      </c>
      <c r="F33" s="385">
        <v>0.315</v>
      </c>
      <c r="G33" s="387">
        <f t="shared" si="15"/>
        <v>101.55</v>
      </c>
      <c r="H33" s="388">
        <f t="shared" si="1"/>
        <v>0.0031299140884044306</v>
      </c>
      <c r="I33" s="389">
        <v>26.560000000000002</v>
      </c>
      <c r="J33" s="385">
        <v>42.31</v>
      </c>
      <c r="K33" s="386">
        <v>0.19</v>
      </c>
      <c r="L33" s="385">
        <v>1.413</v>
      </c>
      <c r="M33" s="387">
        <f t="shared" si="16"/>
        <v>70.473</v>
      </c>
      <c r="N33" s="390">
        <f t="shared" si="17"/>
        <v>0.4409773955983143</v>
      </c>
      <c r="O33" s="384">
        <v>316.39</v>
      </c>
      <c r="P33" s="385">
        <v>410.6120000000001</v>
      </c>
      <c r="Q33" s="386">
        <v>3.07</v>
      </c>
      <c r="R33" s="385">
        <v>5.576</v>
      </c>
      <c r="S33" s="387">
        <f t="shared" si="18"/>
        <v>735.6480000000001</v>
      </c>
      <c r="T33" s="388">
        <f t="shared" si="5"/>
        <v>0.0027002014205612383</v>
      </c>
      <c r="U33" s="389">
        <v>283.01</v>
      </c>
      <c r="V33" s="385">
        <v>373.95</v>
      </c>
      <c r="W33" s="386">
        <v>1.9550000000000003</v>
      </c>
      <c r="X33" s="385">
        <v>6.028000000000001</v>
      </c>
      <c r="Y33" s="387">
        <f t="shared" si="19"/>
        <v>664.9430000000001</v>
      </c>
      <c r="Z33" s="391">
        <f t="shared" si="20"/>
        <v>0.10633242247831776</v>
      </c>
    </row>
    <row r="34" spans="1:26" ht="18.75" customHeight="1">
      <c r="A34" s="432" t="s">
        <v>470</v>
      </c>
      <c r="B34" s="433" t="s">
        <v>475</v>
      </c>
      <c r="C34" s="384">
        <v>0</v>
      </c>
      <c r="D34" s="385">
        <v>0</v>
      </c>
      <c r="E34" s="386">
        <v>47.35700000000001</v>
      </c>
      <c r="F34" s="385">
        <v>50.28200000000001</v>
      </c>
      <c r="G34" s="387">
        <f t="shared" si="15"/>
        <v>97.63900000000002</v>
      </c>
      <c r="H34" s="388">
        <f t="shared" si="1"/>
        <v>0.0030093715576338777</v>
      </c>
      <c r="I34" s="389">
        <v>27.63</v>
      </c>
      <c r="J34" s="385">
        <v>20.97</v>
      </c>
      <c r="K34" s="386">
        <v>38.882</v>
      </c>
      <c r="L34" s="385">
        <v>32.697</v>
      </c>
      <c r="M34" s="387">
        <f t="shared" si="16"/>
        <v>120.179</v>
      </c>
      <c r="N34" s="390">
        <f t="shared" si="17"/>
        <v>-0.18755356593081962</v>
      </c>
      <c r="O34" s="384">
        <v>69.51</v>
      </c>
      <c r="P34" s="385">
        <v>22.549999999999997</v>
      </c>
      <c r="Q34" s="386">
        <v>301.07</v>
      </c>
      <c r="R34" s="385">
        <v>345.34399999999994</v>
      </c>
      <c r="S34" s="387">
        <f t="shared" si="18"/>
        <v>738.4739999999999</v>
      </c>
      <c r="T34" s="388">
        <f t="shared" si="5"/>
        <v>0.0027105742744458483</v>
      </c>
      <c r="U34" s="389">
        <v>333.75999999999993</v>
      </c>
      <c r="V34" s="385">
        <v>116.66000000000003</v>
      </c>
      <c r="W34" s="386">
        <v>291.87499999999994</v>
      </c>
      <c r="X34" s="385">
        <v>293.511</v>
      </c>
      <c r="Y34" s="387">
        <f t="shared" si="19"/>
        <v>1035.8059999999998</v>
      </c>
      <c r="Z34" s="391">
        <f t="shared" si="20"/>
        <v>-0.2870537533090173</v>
      </c>
    </row>
    <row r="35" spans="1:26" ht="18.75" customHeight="1">
      <c r="A35" s="432" t="s">
        <v>417</v>
      </c>
      <c r="B35" s="433" t="s">
        <v>418</v>
      </c>
      <c r="C35" s="384">
        <v>12.141000000000002</v>
      </c>
      <c r="D35" s="385">
        <v>24.924</v>
      </c>
      <c r="E35" s="386">
        <v>27.638</v>
      </c>
      <c r="F35" s="385">
        <v>28.378</v>
      </c>
      <c r="G35" s="387">
        <f t="shared" si="15"/>
        <v>93.081</v>
      </c>
      <c r="H35" s="388">
        <f t="shared" si="1"/>
        <v>0.0028688875752119433</v>
      </c>
      <c r="I35" s="389">
        <v>2.1929999999999996</v>
      </c>
      <c r="J35" s="385">
        <v>11.559</v>
      </c>
      <c r="K35" s="386">
        <v>14.488</v>
      </c>
      <c r="L35" s="385">
        <v>24.878</v>
      </c>
      <c r="M35" s="387">
        <f t="shared" si="16"/>
        <v>53.117999999999995</v>
      </c>
      <c r="N35" s="390" t="s">
        <v>45</v>
      </c>
      <c r="O35" s="384">
        <v>38.794</v>
      </c>
      <c r="P35" s="385">
        <v>119.86899999999999</v>
      </c>
      <c r="Q35" s="386">
        <v>195.0050000000002</v>
      </c>
      <c r="R35" s="385">
        <v>229.58699999999993</v>
      </c>
      <c r="S35" s="387">
        <f t="shared" si="18"/>
        <v>583.2550000000001</v>
      </c>
      <c r="T35" s="388">
        <f t="shared" si="5"/>
        <v>0.0021408417878515883</v>
      </c>
      <c r="U35" s="389">
        <v>60.570999999999984</v>
      </c>
      <c r="V35" s="385">
        <v>236.07000000000005</v>
      </c>
      <c r="W35" s="386">
        <v>200.58700000000007</v>
      </c>
      <c r="X35" s="385">
        <v>210.06600000000012</v>
      </c>
      <c r="Y35" s="387">
        <f t="shared" si="19"/>
        <v>707.2940000000002</v>
      </c>
      <c r="Z35" s="391">
        <f t="shared" si="20"/>
        <v>-0.17537120348822421</v>
      </c>
    </row>
    <row r="36" spans="1:26" ht="18.75" customHeight="1">
      <c r="A36" s="432" t="s">
        <v>451</v>
      </c>
      <c r="B36" s="433" t="s">
        <v>452</v>
      </c>
      <c r="C36" s="384">
        <v>0.279</v>
      </c>
      <c r="D36" s="385">
        <v>4.627</v>
      </c>
      <c r="E36" s="386">
        <v>36.57199999999999</v>
      </c>
      <c r="F36" s="385">
        <v>48.668</v>
      </c>
      <c r="G36" s="387">
        <f t="shared" si="15"/>
        <v>90.14599999999999</v>
      </c>
      <c r="H36" s="388">
        <f t="shared" si="1"/>
        <v>0.002778426739668201</v>
      </c>
      <c r="I36" s="389">
        <v>0</v>
      </c>
      <c r="J36" s="385">
        <v>0.311</v>
      </c>
      <c r="K36" s="386">
        <v>32.932</v>
      </c>
      <c r="L36" s="385">
        <v>49.04899999999999</v>
      </c>
      <c r="M36" s="387">
        <f t="shared" si="16"/>
        <v>82.292</v>
      </c>
      <c r="N36" s="390">
        <f t="shared" si="17"/>
        <v>0.09544062606328674</v>
      </c>
      <c r="O36" s="384">
        <v>17.828000000000003</v>
      </c>
      <c r="P36" s="385">
        <v>38.44600000000001</v>
      </c>
      <c r="Q36" s="386">
        <v>334.99200000000013</v>
      </c>
      <c r="R36" s="385">
        <v>373.56900000000013</v>
      </c>
      <c r="S36" s="387">
        <f t="shared" si="18"/>
        <v>764.8350000000003</v>
      </c>
      <c r="T36" s="388">
        <f t="shared" si="5"/>
        <v>0.0028073325197580296</v>
      </c>
      <c r="U36" s="389">
        <v>3.3749999999999996</v>
      </c>
      <c r="V36" s="385">
        <v>7.577</v>
      </c>
      <c r="W36" s="386">
        <v>286.404</v>
      </c>
      <c r="X36" s="385">
        <v>372.82900000000006</v>
      </c>
      <c r="Y36" s="387">
        <f t="shared" si="19"/>
        <v>670.1850000000001</v>
      </c>
      <c r="Z36" s="391">
        <f t="shared" si="20"/>
        <v>0.14122966046688634</v>
      </c>
    </row>
    <row r="37" spans="1:26" ht="18.75" customHeight="1">
      <c r="A37" s="432" t="s">
        <v>492</v>
      </c>
      <c r="B37" s="433" t="s">
        <v>493</v>
      </c>
      <c r="C37" s="384">
        <v>22.61</v>
      </c>
      <c r="D37" s="385">
        <v>64.96000000000001</v>
      </c>
      <c r="E37" s="386">
        <v>0</v>
      </c>
      <c r="F37" s="385">
        <v>0.15</v>
      </c>
      <c r="G37" s="387">
        <f>SUM(C37:F37)</f>
        <v>87.72000000000001</v>
      </c>
      <c r="H37" s="388">
        <f>G37/$G$9</f>
        <v>0.0027036540013277866</v>
      </c>
      <c r="I37" s="389">
        <v>12.37</v>
      </c>
      <c r="J37" s="385">
        <v>57.77</v>
      </c>
      <c r="K37" s="386">
        <v>0</v>
      </c>
      <c r="L37" s="385">
        <v>0</v>
      </c>
      <c r="M37" s="387">
        <f>SUM(I37:L37)</f>
        <v>70.14</v>
      </c>
      <c r="N37" s="390">
        <f>IF(ISERROR(G37/M37-1),"         /0",(G37/M37-1))</f>
        <v>0.25064157399486753</v>
      </c>
      <c r="O37" s="384">
        <v>76.23</v>
      </c>
      <c r="P37" s="385">
        <v>346.12</v>
      </c>
      <c r="Q37" s="386">
        <v>22.22</v>
      </c>
      <c r="R37" s="385">
        <v>39.867</v>
      </c>
      <c r="S37" s="387">
        <f>SUM(O37:R37)</f>
        <v>484.43700000000007</v>
      </c>
      <c r="T37" s="388">
        <f>S37/$S$9</f>
        <v>0.0017781295885701104</v>
      </c>
      <c r="U37" s="389">
        <v>91.408</v>
      </c>
      <c r="V37" s="385">
        <v>507.9579999999999</v>
      </c>
      <c r="W37" s="386">
        <v>0.8240000000000001</v>
      </c>
      <c r="X37" s="385">
        <v>0.9710000000000002</v>
      </c>
      <c r="Y37" s="387">
        <f>SUM(U37:X37)</f>
        <v>601.1609999999998</v>
      </c>
      <c r="Z37" s="391">
        <f>IF(ISERROR(S37/Y37-1),"         /0",IF(S37/Y37&gt;5,"  *  ",(S37/Y37-1)))</f>
        <v>-0.19416429209479624</v>
      </c>
    </row>
    <row r="38" spans="1:26" ht="18.75" customHeight="1">
      <c r="A38" s="432" t="s">
        <v>437</v>
      </c>
      <c r="B38" s="433" t="s">
        <v>438</v>
      </c>
      <c r="C38" s="384">
        <v>45.209</v>
      </c>
      <c r="D38" s="385">
        <v>35.536</v>
      </c>
      <c r="E38" s="386">
        <v>0.723</v>
      </c>
      <c r="F38" s="385">
        <v>0.727</v>
      </c>
      <c r="G38" s="387">
        <f t="shared" si="15"/>
        <v>82.19500000000001</v>
      </c>
      <c r="H38" s="388">
        <f t="shared" si="1"/>
        <v>0.0025333657163604355</v>
      </c>
      <c r="I38" s="389">
        <v>29.57</v>
      </c>
      <c r="J38" s="385">
        <v>45.399</v>
      </c>
      <c r="K38" s="386">
        <v>0.598</v>
      </c>
      <c r="L38" s="385">
        <v>2.515</v>
      </c>
      <c r="M38" s="387">
        <f t="shared" si="16"/>
        <v>78.082</v>
      </c>
      <c r="N38" s="390" t="s">
        <v>45</v>
      </c>
      <c r="O38" s="384">
        <v>408.62800000000004</v>
      </c>
      <c r="P38" s="385">
        <v>325.60299999999995</v>
      </c>
      <c r="Q38" s="386">
        <v>1.3980000000000001</v>
      </c>
      <c r="R38" s="385">
        <v>5.279000000000001</v>
      </c>
      <c r="S38" s="387">
        <f t="shared" si="18"/>
        <v>740.908</v>
      </c>
      <c r="T38" s="388">
        <f t="shared" si="5"/>
        <v>0.002719508289433514</v>
      </c>
      <c r="U38" s="389">
        <v>253.541</v>
      </c>
      <c r="V38" s="385">
        <v>274.965</v>
      </c>
      <c r="W38" s="386">
        <v>5.914999999999998</v>
      </c>
      <c r="X38" s="385">
        <v>12.374</v>
      </c>
      <c r="Y38" s="387">
        <f t="shared" si="19"/>
        <v>546.795</v>
      </c>
      <c r="Z38" s="391">
        <f t="shared" si="20"/>
        <v>0.3550014173501954</v>
      </c>
    </row>
    <row r="39" spans="1:26" ht="18.75" customHeight="1">
      <c r="A39" s="432" t="s">
        <v>494</v>
      </c>
      <c r="B39" s="433" t="s">
        <v>494</v>
      </c>
      <c r="C39" s="384">
        <v>31.6</v>
      </c>
      <c r="D39" s="385">
        <v>44.17</v>
      </c>
      <c r="E39" s="386">
        <v>0.115</v>
      </c>
      <c r="F39" s="385">
        <v>0.155</v>
      </c>
      <c r="G39" s="387">
        <f t="shared" si="15"/>
        <v>76.04</v>
      </c>
      <c r="H39" s="388">
        <f t="shared" si="1"/>
        <v>0.00234365994369545</v>
      </c>
      <c r="I39" s="389">
        <v>25.908</v>
      </c>
      <c r="J39" s="385">
        <v>31.875000000000004</v>
      </c>
      <c r="K39" s="386">
        <v>0.14500000000000002</v>
      </c>
      <c r="L39" s="385">
        <v>0.825</v>
      </c>
      <c r="M39" s="387">
        <f t="shared" si="16"/>
        <v>58.75300000000001</v>
      </c>
      <c r="N39" s="390">
        <f t="shared" si="17"/>
        <v>0.2942317839089068</v>
      </c>
      <c r="O39" s="384">
        <v>313.86500000000007</v>
      </c>
      <c r="P39" s="385">
        <v>349.89799999999997</v>
      </c>
      <c r="Q39" s="386">
        <v>2.104</v>
      </c>
      <c r="R39" s="385">
        <v>2.052</v>
      </c>
      <c r="S39" s="387">
        <f t="shared" si="18"/>
        <v>667.9190000000001</v>
      </c>
      <c r="T39" s="388">
        <f t="shared" si="5"/>
        <v>0.0024516016255326485</v>
      </c>
      <c r="U39" s="389">
        <v>280.11500000000007</v>
      </c>
      <c r="V39" s="385">
        <v>285.673</v>
      </c>
      <c r="W39" s="386">
        <v>1.977</v>
      </c>
      <c r="X39" s="385">
        <v>4.396</v>
      </c>
      <c r="Y39" s="387">
        <f t="shared" si="19"/>
        <v>572.161</v>
      </c>
      <c r="Z39" s="391">
        <f t="shared" si="20"/>
        <v>0.16736198377729372</v>
      </c>
    </row>
    <row r="40" spans="1:26" ht="18.75" customHeight="1">
      <c r="A40" s="432" t="s">
        <v>447</v>
      </c>
      <c r="B40" s="433" t="s">
        <v>448</v>
      </c>
      <c r="C40" s="384">
        <v>20.13</v>
      </c>
      <c r="D40" s="385">
        <v>26.114</v>
      </c>
      <c r="E40" s="386">
        <v>8.51</v>
      </c>
      <c r="F40" s="385">
        <v>17.875999999999994</v>
      </c>
      <c r="G40" s="387">
        <f t="shared" si="15"/>
        <v>72.63</v>
      </c>
      <c r="H40" s="388">
        <f t="shared" si="1"/>
        <v>0.002238558938855872</v>
      </c>
      <c r="I40" s="389">
        <v>15</v>
      </c>
      <c r="J40" s="385">
        <v>19.278000000000002</v>
      </c>
      <c r="K40" s="386">
        <v>12.903</v>
      </c>
      <c r="L40" s="385">
        <v>17.996000000000002</v>
      </c>
      <c r="M40" s="387">
        <f t="shared" si="16"/>
        <v>65.177</v>
      </c>
      <c r="N40" s="390">
        <f t="shared" si="17"/>
        <v>0.11435015419549832</v>
      </c>
      <c r="O40" s="384">
        <v>88.35</v>
      </c>
      <c r="P40" s="385">
        <v>102.72</v>
      </c>
      <c r="Q40" s="386">
        <v>71.54399999999997</v>
      </c>
      <c r="R40" s="385">
        <v>154.18899999999994</v>
      </c>
      <c r="S40" s="387">
        <f t="shared" si="18"/>
        <v>416.8029999999999</v>
      </c>
      <c r="T40" s="388">
        <f t="shared" si="5"/>
        <v>0.0015298784917435857</v>
      </c>
      <c r="U40" s="389">
        <v>153.13199999999998</v>
      </c>
      <c r="V40" s="385">
        <v>348.447</v>
      </c>
      <c r="W40" s="386">
        <v>108.69199999999998</v>
      </c>
      <c r="X40" s="385">
        <v>168.35999999999996</v>
      </c>
      <c r="Y40" s="387">
        <f t="shared" si="19"/>
        <v>778.6309999999999</v>
      </c>
      <c r="Z40" s="391">
        <f t="shared" si="20"/>
        <v>-0.4646976552436264</v>
      </c>
    </row>
    <row r="41" spans="1:26" ht="18.75" customHeight="1">
      <c r="A41" s="432" t="s">
        <v>495</v>
      </c>
      <c r="B41" s="433" t="s">
        <v>495</v>
      </c>
      <c r="C41" s="384">
        <v>15.42</v>
      </c>
      <c r="D41" s="385">
        <v>38.06</v>
      </c>
      <c r="E41" s="386">
        <v>3.425</v>
      </c>
      <c r="F41" s="385">
        <v>3.103</v>
      </c>
      <c r="G41" s="387">
        <f t="shared" si="15"/>
        <v>60.008</v>
      </c>
      <c r="H41" s="388">
        <f t="shared" si="1"/>
        <v>0.0018495311139042157</v>
      </c>
      <c r="I41" s="389">
        <v>37.29</v>
      </c>
      <c r="J41" s="385">
        <v>54.34</v>
      </c>
      <c r="K41" s="386">
        <v>0.265</v>
      </c>
      <c r="L41" s="385">
        <v>0.175</v>
      </c>
      <c r="M41" s="387">
        <f t="shared" si="16"/>
        <v>92.07</v>
      </c>
      <c r="N41" s="390">
        <f t="shared" si="17"/>
        <v>-0.34823503855761917</v>
      </c>
      <c r="O41" s="384">
        <v>234.70999999999995</v>
      </c>
      <c r="P41" s="385">
        <v>423.2899999999999</v>
      </c>
      <c r="Q41" s="386">
        <v>7.585000000000002</v>
      </c>
      <c r="R41" s="385">
        <v>10.237999999999998</v>
      </c>
      <c r="S41" s="387">
        <f t="shared" si="18"/>
        <v>675.8229999999999</v>
      </c>
      <c r="T41" s="388">
        <f t="shared" si="5"/>
        <v>0.002480613315944524</v>
      </c>
      <c r="U41" s="389">
        <v>281.59999999999997</v>
      </c>
      <c r="V41" s="385">
        <v>446.61299999999994</v>
      </c>
      <c r="W41" s="386">
        <v>9.666</v>
      </c>
      <c r="X41" s="385">
        <v>33.940000000000005</v>
      </c>
      <c r="Y41" s="387">
        <f t="shared" si="19"/>
        <v>771.8190000000001</v>
      </c>
      <c r="Z41" s="391">
        <f t="shared" si="20"/>
        <v>-0.1243763110262901</v>
      </c>
    </row>
    <row r="42" spans="1:26" ht="18.75" customHeight="1">
      <c r="A42" s="432" t="s">
        <v>496</v>
      </c>
      <c r="B42" s="433" t="s">
        <v>497</v>
      </c>
      <c r="C42" s="384">
        <v>0</v>
      </c>
      <c r="D42" s="385">
        <v>0</v>
      </c>
      <c r="E42" s="386">
        <v>27.441</v>
      </c>
      <c r="F42" s="385">
        <v>26.491</v>
      </c>
      <c r="G42" s="387">
        <f t="shared" si="15"/>
        <v>53.932</v>
      </c>
      <c r="H42" s="388">
        <f t="shared" si="1"/>
        <v>0.0016622602325536955</v>
      </c>
      <c r="I42" s="389"/>
      <c r="J42" s="385"/>
      <c r="K42" s="386">
        <v>0.30000000000000004</v>
      </c>
      <c r="L42" s="385">
        <v>0.1</v>
      </c>
      <c r="M42" s="387">
        <f t="shared" si="16"/>
        <v>0.4</v>
      </c>
      <c r="N42" s="390" t="s">
        <v>45</v>
      </c>
      <c r="O42" s="384">
        <v>0</v>
      </c>
      <c r="P42" s="385">
        <v>0</v>
      </c>
      <c r="Q42" s="386">
        <v>30.998</v>
      </c>
      <c r="R42" s="385">
        <v>27.922</v>
      </c>
      <c r="S42" s="387">
        <f t="shared" si="18"/>
        <v>58.92</v>
      </c>
      <c r="T42" s="388">
        <f t="shared" si="5"/>
        <v>0.00021626629542861279</v>
      </c>
      <c r="U42" s="389">
        <v>2.5</v>
      </c>
      <c r="V42" s="385">
        <v>2.5</v>
      </c>
      <c r="W42" s="386">
        <v>3.6</v>
      </c>
      <c r="X42" s="385">
        <v>1.3250000000000002</v>
      </c>
      <c r="Y42" s="387">
        <f t="shared" si="19"/>
        <v>9.925</v>
      </c>
      <c r="Z42" s="391" t="str">
        <f t="shared" si="20"/>
        <v>  *  </v>
      </c>
    </row>
    <row r="43" spans="1:26" ht="18.75" customHeight="1">
      <c r="A43" s="432" t="s">
        <v>465</v>
      </c>
      <c r="B43" s="433" t="s">
        <v>466</v>
      </c>
      <c r="C43" s="384">
        <v>0</v>
      </c>
      <c r="D43" s="385">
        <v>0.24700000000000003</v>
      </c>
      <c r="E43" s="386">
        <v>21.072</v>
      </c>
      <c r="F43" s="385">
        <v>32.085</v>
      </c>
      <c r="G43" s="387">
        <f t="shared" si="15"/>
        <v>53.403999999999996</v>
      </c>
      <c r="H43" s="388">
        <f t="shared" si="1"/>
        <v>0.0016459865285785348</v>
      </c>
      <c r="I43" s="389">
        <v>0</v>
      </c>
      <c r="J43" s="385">
        <v>0.01</v>
      </c>
      <c r="K43" s="386">
        <v>19.709000000000003</v>
      </c>
      <c r="L43" s="385">
        <v>18.543999999999997</v>
      </c>
      <c r="M43" s="387">
        <f t="shared" si="16"/>
        <v>38.263000000000005</v>
      </c>
      <c r="N43" s="390">
        <f t="shared" si="17"/>
        <v>0.39570864804118844</v>
      </c>
      <c r="O43" s="384">
        <v>0.123</v>
      </c>
      <c r="P43" s="385">
        <v>4.574999999999999</v>
      </c>
      <c r="Q43" s="386">
        <v>171.659</v>
      </c>
      <c r="R43" s="385">
        <v>215.25900000000001</v>
      </c>
      <c r="S43" s="387">
        <f t="shared" si="18"/>
        <v>391.616</v>
      </c>
      <c r="T43" s="388">
        <f t="shared" si="5"/>
        <v>0.0014374294221074612</v>
      </c>
      <c r="U43" s="389">
        <v>0.909</v>
      </c>
      <c r="V43" s="385">
        <v>2.4149999999999996</v>
      </c>
      <c r="W43" s="386">
        <v>134.74699999999999</v>
      </c>
      <c r="X43" s="385">
        <v>181.355</v>
      </c>
      <c r="Y43" s="387">
        <f t="shared" si="19"/>
        <v>319.426</v>
      </c>
      <c r="Z43" s="391">
        <f t="shared" si="20"/>
        <v>0.22599913595011056</v>
      </c>
    </row>
    <row r="44" spans="1:26" ht="18.75" customHeight="1">
      <c r="A44" s="432" t="s">
        <v>469</v>
      </c>
      <c r="B44" s="433" t="s">
        <v>498</v>
      </c>
      <c r="C44" s="384">
        <v>4.54</v>
      </c>
      <c r="D44" s="385">
        <v>47.06</v>
      </c>
      <c r="E44" s="386">
        <v>0.1</v>
      </c>
      <c r="F44" s="385">
        <v>1.492</v>
      </c>
      <c r="G44" s="387">
        <f t="shared" si="15"/>
        <v>53.192</v>
      </c>
      <c r="H44" s="388">
        <f t="shared" si="1"/>
        <v>0.0016394523898612358</v>
      </c>
      <c r="I44" s="389">
        <v>6.95</v>
      </c>
      <c r="J44" s="385">
        <v>13.41</v>
      </c>
      <c r="K44" s="386">
        <v>0.203</v>
      </c>
      <c r="L44" s="385">
        <v>1.65</v>
      </c>
      <c r="M44" s="387">
        <f t="shared" si="16"/>
        <v>22.212999999999997</v>
      </c>
      <c r="N44" s="390">
        <f t="shared" si="17"/>
        <v>1.3946337730158018</v>
      </c>
      <c r="O44" s="384">
        <v>51.38000000000001</v>
      </c>
      <c r="P44" s="385">
        <v>270.71999999999997</v>
      </c>
      <c r="Q44" s="386">
        <v>1.5280000000000005</v>
      </c>
      <c r="R44" s="385">
        <v>7.735999999999997</v>
      </c>
      <c r="S44" s="387">
        <f t="shared" si="18"/>
        <v>331.364</v>
      </c>
      <c r="T44" s="388">
        <f t="shared" si="5"/>
        <v>0.0012162740108351466</v>
      </c>
      <c r="U44" s="389">
        <v>18.23</v>
      </c>
      <c r="V44" s="385">
        <v>37.540000000000006</v>
      </c>
      <c r="W44" s="386">
        <v>1.2679999999999998</v>
      </c>
      <c r="X44" s="385">
        <v>9.26</v>
      </c>
      <c r="Y44" s="387">
        <f t="shared" si="19"/>
        <v>66.29800000000002</v>
      </c>
      <c r="Z44" s="391">
        <f t="shared" si="20"/>
        <v>3.9980994901806977</v>
      </c>
    </row>
    <row r="45" spans="1:26" ht="18.75" customHeight="1">
      <c r="A45" s="432" t="s">
        <v>435</v>
      </c>
      <c r="B45" s="433" t="s">
        <v>436</v>
      </c>
      <c r="C45" s="384">
        <v>4.19</v>
      </c>
      <c r="D45" s="385">
        <v>42.732</v>
      </c>
      <c r="E45" s="386">
        <v>1.3230000000000002</v>
      </c>
      <c r="F45" s="385">
        <v>3.683</v>
      </c>
      <c r="G45" s="387">
        <f t="shared" si="15"/>
        <v>51.928</v>
      </c>
      <c r="H45" s="388">
        <f t="shared" si="1"/>
        <v>0.001600494128829791</v>
      </c>
      <c r="I45" s="389">
        <v>5.608</v>
      </c>
      <c r="J45" s="385">
        <v>31.1</v>
      </c>
      <c r="K45" s="386">
        <v>3.3499999999999996</v>
      </c>
      <c r="L45" s="385">
        <v>4.363999999999999</v>
      </c>
      <c r="M45" s="387">
        <f t="shared" si="16"/>
        <v>44.422</v>
      </c>
      <c r="N45" s="390">
        <f t="shared" si="17"/>
        <v>0.1689703300166585</v>
      </c>
      <c r="O45" s="384">
        <v>42.724999999999994</v>
      </c>
      <c r="P45" s="385">
        <v>282.942</v>
      </c>
      <c r="Q45" s="386">
        <v>14.322000000000001</v>
      </c>
      <c r="R45" s="385">
        <v>22.629000000000005</v>
      </c>
      <c r="S45" s="387">
        <f t="shared" si="18"/>
        <v>362.61800000000005</v>
      </c>
      <c r="T45" s="388">
        <f t="shared" si="5"/>
        <v>0.0013309920488074121</v>
      </c>
      <c r="U45" s="389">
        <v>49.24799999999999</v>
      </c>
      <c r="V45" s="385">
        <v>239.137</v>
      </c>
      <c r="W45" s="386">
        <v>36.87</v>
      </c>
      <c r="X45" s="385">
        <v>63.645999999999994</v>
      </c>
      <c r="Y45" s="387">
        <f t="shared" si="19"/>
        <v>388.901</v>
      </c>
      <c r="Z45" s="391">
        <f t="shared" si="20"/>
        <v>-0.06758275242285305</v>
      </c>
    </row>
    <row r="46" spans="1:26" ht="18.75" customHeight="1">
      <c r="A46" s="432" t="s">
        <v>469</v>
      </c>
      <c r="B46" s="433" t="s">
        <v>499</v>
      </c>
      <c r="C46" s="384">
        <v>0</v>
      </c>
      <c r="D46" s="385">
        <v>0</v>
      </c>
      <c r="E46" s="386">
        <v>0.34500000000000003</v>
      </c>
      <c r="F46" s="385">
        <v>40.58699999999999</v>
      </c>
      <c r="G46" s="387">
        <f t="shared" si="15"/>
        <v>40.93199999999999</v>
      </c>
      <c r="H46" s="388">
        <f t="shared" si="1"/>
        <v>0.0012615819149834576</v>
      </c>
      <c r="I46" s="389"/>
      <c r="J46" s="385"/>
      <c r="K46" s="386">
        <v>0.8420000000000001</v>
      </c>
      <c r="L46" s="385">
        <v>6.132</v>
      </c>
      <c r="M46" s="387">
        <f t="shared" si="16"/>
        <v>6.974</v>
      </c>
      <c r="N46" s="390">
        <f t="shared" si="17"/>
        <v>4.869228563234871</v>
      </c>
      <c r="O46" s="384"/>
      <c r="P46" s="385"/>
      <c r="Q46" s="386">
        <v>6.757999999999998</v>
      </c>
      <c r="R46" s="385">
        <v>59.43399999999999</v>
      </c>
      <c r="S46" s="387">
        <f t="shared" si="18"/>
        <v>66.192</v>
      </c>
      <c r="T46" s="388">
        <f t="shared" si="5"/>
        <v>0.00024295822516990387</v>
      </c>
      <c r="U46" s="389"/>
      <c r="V46" s="385"/>
      <c r="W46" s="386">
        <v>5.8469999999999995</v>
      </c>
      <c r="X46" s="385">
        <v>26.177000000000003</v>
      </c>
      <c r="Y46" s="387">
        <f t="shared" si="19"/>
        <v>32.024</v>
      </c>
      <c r="Z46" s="391">
        <f t="shared" si="20"/>
        <v>1.0669497876592553</v>
      </c>
    </row>
    <row r="47" spans="1:26" ht="18.75" customHeight="1">
      <c r="A47" s="432" t="s">
        <v>441</v>
      </c>
      <c r="B47" s="433" t="s">
        <v>442</v>
      </c>
      <c r="C47" s="384">
        <v>16.74</v>
      </c>
      <c r="D47" s="385">
        <v>19.035999999999998</v>
      </c>
      <c r="E47" s="386">
        <v>0.581</v>
      </c>
      <c r="F47" s="385">
        <v>0.061</v>
      </c>
      <c r="G47" s="387">
        <f t="shared" si="15"/>
        <v>36.418</v>
      </c>
      <c r="H47" s="388">
        <f t="shared" si="1"/>
        <v>0.001122454074559454</v>
      </c>
      <c r="I47" s="389">
        <v>15.677999999999999</v>
      </c>
      <c r="J47" s="385">
        <v>23.93</v>
      </c>
      <c r="K47" s="386">
        <v>0.424</v>
      </c>
      <c r="L47" s="385">
        <v>0.174</v>
      </c>
      <c r="M47" s="387">
        <f t="shared" si="16"/>
        <v>40.205999999999996</v>
      </c>
      <c r="N47" s="390">
        <f t="shared" si="17"/>
        <v>-0.09421479381186881</v>
      </c>
      <c r="O47" s="384">
        <v>136.065</v>
      </c>
      <c r="P47" s="385">
        <v>157.166</v>
      </c>
      <c r="Q47" s="386">
        <v>4.984</v>
      </c>
      <c r="R47" s="385">
        <v>8.686000000000002</v>
      </c>
      <c r="S47" s="387">
        <f t="shared" si="18"/>
        <v>306.90099999999995</v>
      </c>
      <c r="T47" s="388">
        <f t="shared" si="5"/>
        <v>0.0011264823885495025</v>
      </c>
      <c r="U47" s="389">
        <v>205.24399999999994</v>
      </c>
      <c r="V47" s="385">
        <v>189.63700000000003</v>
      </c>
      <c r="W47" s="386">
        <v>35.163</v>
      </c>
      <c r="X47" s="385">
        <v>35.081999999999994</v>
      </c>
      <c r="Y47" s="387">
        <f t="shared" si="19"/>
        <v>465.126</v>
      </c>
      <c r="Z47" s="391">
        <f t="shared" si="20"/>
        <v>-0.3401766403082176</v>
      </c>
    </row>
    <row r="48" spans="1:26" ht="18.75" customHeight="1">
      <c r="A48" s="432" t="s">
        <v>500</v>
      </c>
      <c r="B48" s="433" t="s">
        <v>500</v>
      </c>
      <c r="C48" s="384">
        <v>13.269</v>
      </c>
      <c r="D48" s="385">
        <v>14.481</v>
      </c>
      <c r="E48" s="386">
        <v>2.9499999999999997</v>
      </c>
      <c r="F48" s="385">
        <v>2.2</v>
      </c>
      <c r="G48" s="387">
        <f t="shared" si="15"/>
        <v>32.9</v>
      </c>
      <c r="H48" s="388">
        <f t="shared" si="1"/>
        <v>0.001014024357543139</v>
      </c>
      <c r="I48" s="389">
        <v>15.971000000000002</v>
      </c>
      <c r="J48" s="385">
        <v>21.384</v>
      </c>
      <c r="K48" s="386">
        <v>4.61</v>
      </c>
      <c r="L48" s="385">
        <v>4.71</v>
      </c>
      <c r="M48" s="387">
        <f t="shared" si="16"/>
        <v>46.675000000000004</v>
      </c>
      <c r="N48" s="390">
        <f t="shared" si="17"/>
        <v>-0.29512587038028937</v>
      </c>
      <c r="O48" s="384">
        <v>115.624</v>
      </c>
      <c r="P48" s="385">
        <v>103.45800000000001</v>
      </c>
      <c r="Q48" s="386">
        <v>11.961</v>
      </c>
      <c r="R48" s="385">
        <v>3.8550000000000004</v>
      </c>
      <c r="S48" s="387">
        <f t="shared" si="18"/>
        <v>234.898</v>
      </c>
      <c r="T48" s="388">
        <f t="shared" si="5"/>
        <v>0.0008621948449353409</v>
      </c>
      <c r="U48" s="389">
        <v>116.01799999999997</v>
      </c>
      <c r="V48" s="385">
        <v>113.04299999999998</v>
      </c>
      <c r="W48" s="386">
        <v>9.135000000000002</v>
      </c>
      <c r="X48" s="385">
        <v>5.835</v>
      </c>
      <c r="Y48" s="387">
        <f t="shared" si="19"/>
        <v>244.03099999999995</v>
      </c>
      <c r="Z48" s="391">
        <f t="shared" si="20"/>
        <v>-0.03742557298048177</v>
      </c>
    </row>
    <row r="49" spans="1:26" ht="18.75" customHeight="1">
      <c r="A49" s="432" t="s">
        <v>425</v>
      </c>
      <c r="B49" s="433" t="s">
        <v>501</v>
      </c>
      <c r="C49" s="384">
        <v>16.95</v>
      </c>
      <c r="D49" s="385">
        <v>11.65</v>
      </c>
      <c r="E49" s="386">
        <v>0.385</v>
      </c>
      <c r="F49" s="385">
        <v>0.3</v>
      </c>
      <c r="G49" s="387">
        <f t="shared" si="15"/>
        <v>29.285000000000004</v>
      </c>
      <c r="H49" s="388">
        <f t="shared" si="1"/>
        <v>0.0009026049638495694</v>
      </c>
      <c r="I49" s="389">
        <v>0</v>
      </c>
      <c r="J49" s="385">
        <v>3.27</v>
      </c>
      <c r="K49" s="386">
        <v>0.07</v>
      </c>
      <c r="L49" s="385">
        <v>0.05</v>
      </c>
      <c r="M49" s="387">
        <f t="shared" si="16"/>
        <v>3.3899999999999997</v>
      </c>
      <c r="N49" s="390">
        <f t="shared" si="17"/>
        <v>7.63864306784661</v>
      </c>
      <c r="O49" s="384">
        <v>58.742000000000004</v>
      </c>
      <c r="P49" s="385">
        <v>68.583</v>
      </c>
      <c r="Q49" s="386">
        <v>1.577</v>
      </c>
      <c r="R49" s="385">
        <v>2.8439999999999994</v>
      </c>
      <c r="S49" s="387">
        <f t="shared" si="18"/>
        <v>131.746</v>
      </c>
      <c r="T49" s="388">
        <f t="shared" si="5"/>
        <v>0.00048357466662488156</v>
      </c>
      <c r="U49" s="389">
        <v>5.87</v>
      </c>
      <c r="V49" s="385">
        <v>16.18</v>
      </c>
      <c r="W49" s="386">
        <v>1.6310000000000002</v>
      </c>
      <c r="X49" s="385">
        <v>2.38</v>
      </c>
      <c r="Y49" s="387">
        <f t="shared" si="19"/>
        <v>26.061</v>
      </c>
      <c r="Z49" s="391" t="str">
        <f t="shared" si="20"/>
        <v>  *  </v>
      </c>
    </row>
    <row r="50" spans="1:26" ht="18.75" customHeight="1">
      <c r="A50" s="432" t="s">
        <v>459</v>
      </c>
      <c r="B50" s="433" t="s">
        <v>460</v>
      </c>
      <c r="C50" s="384">
        <v>5.159999999999999</v>
      </c>
      <c r="D50" s="385">
        <v>5.2669999999999995</v>
      </c>
      <c r="E50" s="386">
        <v>7.821</v>
      </c>
      <c r="F50" s="385">
        <v>9.771</v>
      </c>
      <c r="G50" s="387">
        <f t="shared" si="15"/>
        <v>28.019</v>
      </c>
      <c r="H50" s="388">
        <f t="shared" si="1"/>
        <v>0.0008635850600000369</v>
      </c>
      <c r="I50" s="389">
        <v>4.138</v>
      </c>
      <c r="J50" s="385">
        <v>4.4159999999999995</v>
      </c>
      <c r="K50" s="386">
        <v>8.957</v>
      </c>
      <c r="L50" s="385">
        <v>9.38</v>
      </c>
      <c r="M50" s="387">
        <f t="shared" si="16"/>
        <v>26.891</v>
      </c>
      <c r="N50" s="390">
        <f t="shared" si="17"/>
        <v>0.04194711985422628</v>
      </c>
      <c r="O50" s="384">
        <v>43.78</v>
      </c>
      <c r="P50" s="385">
        <v>42.224999999999994</v>
      </c>
      <c r="Q50" s="386">
        <v>102.122</v>
      </c>
      <c r="R50" s="385">
        <v>123.64200000000001</v>
      </c>
      <c r="S50" s="387">
        <f t="shared" si="18"/>
        <v>311.769</v>
      </c>
      <c r="T50" s="388">
        <f t="shared" si="5"/>
        <v>0.0011443504185248334</v>
      </c>
      <c r="U50" s="389">
        <v>69.20400000000001</v>
      </c>
      <c r="V50" s="385">
        <v>76.69200000000001</v>
      </c>
      <c r="W50" s="386">
        <v>71.91400000000002</v>
      </c>
      <c r="X50" s="385">
        <v>91.14</v>
      </c>
      <c r="Y50" s="387">
        <f t="shared" si="19"/>
        <v>308.95000000000005</v>
      </c>
      <c r="Z50" s="391">
        <f t="shared" si="20"/>
        <v>0.009124453795112286</v>
      </c>
    </row>
    <row r="51" spans="1:26" ht="18.75" customHeight="1">
      <c r="A51" s="432" t="s">
        <v>421</v>
      </c>
      <c r="B51" s="433" t="s">
        <v>422</v>
      </c>
      <c r="C51" s="384">
        <v>6.267</v>
      </c>
      <c r="D51" s="385">
        <v>19.927</v>
      </c>
      <c r="E51" s="386">
        <v>0.352</v>
      </c>
      <c r="F51" s="385">
        <v>0.7769999999999999</v>
      </c>
      <c r="G51" s="387">
        <f t="shared" si="15"/>
        <v>27.323</v>
      </c>
      <c r="H51" s="388">
        <f t="shared" si="1"/>
        <v>0.0008421333593055072</v>
      </c>
      <c r="I51" s="389">
        <v>10.468</v>
      </c>
      <c r="J51" s="385">
        <v>16.675</v>
      </c>
      <c r="K51" s="386">
        <v>2.3760000000000003</v>
      </c>
      <c r="L51" s="385">
        <v>2.9520000000000004</v>
      </c>
      <c r="M51" s="387">
        <f t="shared" si="16"/>
        <v>32.471000000000004</v>
      </c>
      <c r="N51" s="390">
        <f t="shared" si="17"/>
        <v>-0.15854146777124212</v>
      </c>
      <c r="O51" s="384">
        <v>79.14699999999999</v>
      </c>
      <c r="P51" s="385">
        <v>152.05599999999998</v>
      </c>
      <c r="Q51" s="386">
        <v>14.194000000000004</v>
      </c>
      <c r="R51" s="385">
        <v>13.923000000000002</v>
      </c>
      <c r="S51" s="387">
        <f t="shared" si="18"/>
        <v>259.32</v>
      </c>
      <c r="T51" s="388">
        <f t="shared" si="5"/>
        <v>0.0009518359764179882</v>
      </c>
      <c r="U51" s="389">
        <v>98.18800000000002</v>
      </c>
      <c r="V51" s="385">
        <v>211.217</v>
      </c>
      <c r="W51" s="386">
        <v>28.310000000000024</v>
      </c>
      <c r="X51" s="385">
        <v>32.04500000000001</v>
      </c>
      <c r="Y51" s="387">
        <f t="shared" si="19"/>
        <v>369.76000000000005</v>
      </c>
      <c r="Z51" s="391">
        <f t="shared" si="20"/>
        <v>-0.2986802250108179</v>
      </c>
    </row>
    <row r="52" spans="1:26" ht="18.75" customHeight="1">
      <c r="A52" s="432" t="s">
        <v>445</v>
      </c>
      <c r="B52" s="433" t="s">
        <v>446</v>
      </c>
      <c r="C52" s="384">
        <v>19.248000000000005</v>
      </c>
      <c r="D52" s="385">
        <v>6.0520000000000005</v>
      </c>
      <c r="E52" s="386">
        <v>0.25</v>
      </c>
      <c r="F52" s="385">
        <v>0.35</v>
      </c>
      <c r="G52" s="387">
        <f t="shared" si="15"/>
        <v>25.900000000000006</v>
      </c>
      <c r="H52" s="388">
        <f t="shared" si="1"/>
        <v>0.0007982744942360884</v>
      </c>
      <c r="I52" s="389">
        <v>74.98800000000001</v>
      </c>
      <c r="J52" s="385">
        <v>4.243</v>
      </c>
      <c r="K52" s="386">
        <v>0</v>
      </c>
      <c r="L52" s="385">
        <v>0.1</v>
      </c>
      <c r="M52" s="387">
        <f t="shared" si="16"/>
        <v>79.331</v>
      </c>
      <c r="N52" s="390">
        <f t="shared" si="17"/>
        <v>-0.673519809406159</v>
      </c>
      <c r="O52" s="384">
        <v>318.267</v>
      </c>
      <c r="P52" s="385">
        <v>34.388</v>
      </c>
      <c r="Q52" s="386">
        <v>2.9559999999999995</v>
      </c>
      <c r="R52" s="385">
        <v>8.23</v>
      </c>
      <c r="S52" s="387">
        <f t="shared" si="18"/>
        <v>363.841</v>
      </c>
      <c r="T52" s="388">
        <f t="shared" si="5"/>
        <v>0.0013354810793455856</v>
      </c>
      <c r="U52" s="389">
        <v>653.0429999999999</v>
      </c>
      <c r="V52" s="385">
        <v>84.62500000000001</v>
      </c>
      <c r="W52" s="386">
        <v>1.93</v>
      </c>
      <c r="X52" s="385">
        <v>1.7930000000000001</v>
      </c>
      <c r="Y52" s="387">
        <f t="shared" si="19"/>
        <v>741.3909999999998</v>
      </c>
      <c r="Z52" s="391">
        <f t="shared" si="20"/>
        <v>-0.5092454588739275</v>
      </c>
    </row>
    <row r="53" spans="1:26" ht="18.75" customHeight="1">
      <c r="A53" s="432" t="s">
        <v>480</v>
      </c>
      <c r="B53" s="433" t="s">
        <v>480</v>
      </c>
      <c r="C53" s="384">
        <v>9.456</v>
      </c>
      <c r="D53" s="385">
        <v>15.219000000000001</v>
      </c>
      <c r="E53" s="386">
        <v>0.1</v>
      </c>
      <c r="F53" s="385">
        <v>0</v>
      </c>
      <c r="G53" s="387">
        <f t="shared" si="15"/>
        <v>24.775000000000002</v>
      </c>
      <c r="H53" s="388">
        <f t="shared" si="1"/>
        <v>0.0007636004090617408</v>
      </c>
      <c r="I53" s="389">
        <v>7.956</v>
      </c>
      <c r="J53" s="385">
        <v>12.193</v>
      </c>
      <c r="K53" s="386">
        <v>0.2</v>
      </c>
      <c r="L53" s="385">
        <v>0</v>
      </c>
      <c r="M53" s="387">
        <f t="shared" si="16"/>
        <v>20.349</v>
      </c>
      <c r="N53" s="390">
        <f t="shared" si="17"/>
        <v>0.21750454567792032</v>
      </c>
      <c r="O53" s="384">
        <v>72.697</v>
      </c>
      <c r="P53" s="385">
        <v>163.96499999999997</v>
      </c>
      <c r="Q53" s="386">
        <v>1.4420000000000002</v>
      </c>
      <c r="R53" s="385">
        <v>1.46</v>
      </c>
      <c r="S53" s="387">
        <f t="shared" si="18"/>
        <v>239.564</v>
      </c>
      <c r="T53" s="388">
        <f t="shared" si="5"/>
        <v>0.000879321432417858</v>
      </c>
      <c r="U53" s="389">
        <v>47.63400000000001</v>
      </c>
      <c r="V53" s="385">
        <v>122.24800000000003</v>
      </c>
      <c r="W53" s="386">
        <v>17.149000000000004</v>
      </c>
      <c r="X53" s="385">
        <v>22.686</v>
      </c>
      <c r="Y53" s="387">
        <f t="shared" si="19"/>
        <v>209.71700000000004</v>
      </c>
      <c r="Z53" s="391">
        <f t="shared" si="20"/>
        <v>0.14232036506339463</v>
      </c>
    </row>
    <row r="54" spans="1:26" ht="18.75" customHeight="1">
      <c r="A54" s="432" t="s">
        <v>502</v>
      </c>
      <c r="B54" s="433" t="s">
        <v>503</v>
      </c>
      <c r="C54" s="384">
        <v>12.65</v>
      </c>
      <c r="D54" s="385">
        <v>12</v>
      </c>
      <c r="E54" s="386">
        <v>0</v>
      </c>
      <c r="F54" s="385">
        <v>0</v>
      </c>
      <c r="G54" s="387">
        <f t="shared" si="15"/>
        <v>24.65</v>
      </c>
      <c r="H54" s="388">
        <f t="shared" si="1"/>
        <v>0.0007597477329312576</v>
      </c>
      <c r="I54" s="389"/>
      <c r="J54" s="385"/>
      <c r="K54" s="386">
        <v>0</v>
      </c>
      <c r="L54" s="385">
        <v>0</v>
      </c>
      <c r="M54" s="387">
        <f t="shared" si="16"/>
        <v>0</v>
      </c>
      <c r="N54" s="390" t="str">
        <f t="shared" si="17"/>
        <v>         /0</v>
      </c>
      <c r="O54" s="384">
        <v>12.65</v>
      </c>
      <c r="P54" s="385">
        <v>12</v>
      </c>
      <c r="Q54" s="386">
        <v>0.9400000000000001</v>
      </c>
      <c r="R54" s="385">
        <v>0.6</v>
      </c>
      <c r="S54" s="387">
        <f t="shared" si="18"/>
        <v>26.19</v>
      </c>
      <c r="T54" s="388">
        <f t="shared" si="5"/>
        <v>9.61305885484618E-05</v>
      </c>
      <c r="U54" s="389"/>
      <c r="V54" s="385"/>
      <c r="W54" s="386">
        <v>0</v>
      </c>
      <c r="X54" s="385">
        <v>0.15</v>
      </c>
      <c r="Y54" s="387">
        <f t="shared" si="19"/>
        <v>0.15</v>
      </c>
      <c r="Z54" s="391" t="str">
        <f t="shared" si="20"/>
        <v>  *  </v>
      </c>
    </row>
    <row r="55" spans="1:26" ht="18.75" customHeight="1">
      <c r="A55" s="432" t="s">
        <v>461</v>
      </c>
      <c r="B55" s="433" t="s">
        <v>462</v>
      </c>
      <c r="C55" s="384">
        <v>9.273</v>
      </c>
      <c r="D55" s="385">
        <v>11.783999999999999</v>
      </c>
      <c r="E55" s="386">
        <v>0.86</v>
      </c>
      <c r="F55" s="385">
        <v>0.885</v>
      </c>
      <c r="G55" s="387">
        <f t="shared" si="15"/>
        <v>22.802</v>
      </c>
      <c r="H55" s="388">
        <f t="shared" si="1"/>
        <v>0.0007027897690181962</v>
      </c>
      <c r="I55" s="389">
        <v>5.871</v>
      </c>
      <c r="J55" s="385">
        <v>7.95</v>
      </c>
      <c r="K55" s="386">
        <v>0.01</v>
      </c>
      <c r="L55" s="385">
        <v>0.060000000000000005</v>
      </c>
      <c r="M55" s="387">
        <f t="shared" si="16"/>
        <v>13.891000000000002</v>
      </c>
      <c r="N55" s="390" t="s">
        <v>45</v>
      </c>
      <c r="O55" s="384">
        <v>43.37200000000001</v>
      </c>
      <c r="P55" s="385">
        <v>56.739</v>
      </c>
      <c r="Q55" s="386">
        <v>1.7400000000000002</v>
      </c>
      <c r="R55" s="385">
        <v>2.454</v>
      </c>
      <c r="S55" s="387">
        <f t="shared" si="18"/>
        <v>104.30499999999999</v>
      </c>
      <c r="T55" s="388">
        <f t="shared" si="5"/>
        <v>0.0003828522733313214</v>
      </c>
      <c r="U55" s="389">
        <v>26.945999999999998</v>
      </c>
      <c r="V55" s="385">
        <v>35.373000000000005</v>
      </c>
      <c r="W55" s="386">
        <v>10.336</v>
      </c>
      <c r="X55" s="385">
        <v>22.145</v>
      </c>
      <c r="Y55" s="387">
        <f t="shared" si="19"/>
        <v>94.8</v>
      </c>
      <c r="Z55" s="391">
        <f t="shared" si="20"/>
        <v>0.10026371308016868</v>
      </c>
    </row>
    <row r="56" spans="1:26" ht="18.75" customHeight="1">
      <c r="A56" s="432" t="s">
        <v>504</v>
      </c>
      <c r="B56" s="433" t="s">
        <v>504</v>
      </c>
      <c r="C56" s="384">
        <v>0</v>
      </c>
      <c r="D56" s="385">
        <v>21.02</v>
      </c>
      <c r="E56" s="386">
        <v>0</v>
      </c>
      <c r="F56" s="385">
        <v>0</v>
      </c>
      <c r="G56" s="387">
        <f t="shared" si="15"/>
        <v>21.02</v>
      </c>
      <c r="H56" s="388">
        <f t="shared" si="1"/>
        <v>0.0006478660181020298</v>
      </c>
      <c r="I56" s="389">
        <v>0</v>
      </c>
      <c r="J56" s="385">
        <v>84.27</v>
      </c>
      <c r="K56" s="386"/>
      <c r="L56" s="385"/>
      <c r="M56" s="387">
        <f t="shared" si="16"/>
        <v>84.27</v>
      </c>
      <c r="N56" s="390">
        <f t="shared" si="17"/>
        <v>-0.7505636644120091</v>
      </c>
      <c r="O56" s="384">
        <v>0</v>
      </c>
      <c r="P56" s="385">
        <v>351.27</v>
      </c>
      <c r="Q56" s="386"/>
      <c r="R56" s="385"/>
      <c r="S56" s="387">
        <f t="shared" si="18"/>
        <v>351.27</v>
      </c>
      <c r="T56" s="388">
        <f t="shared" si="5"/>
        <v>0.0012893391309438018</v>
      </c>
      <c r="U56" s="389">
        <v>0.4</v>
      </c>
      <c r="V56" s="385">
        <v>639.5</v>
      </c>
      <c r="W56" s="386">
        <v>1.544</v>
      </c>
      <c r="X56" s="385">
        <v>1.544</v>
      </c>
      <c r="Y56" s="387">
        <f t="shared" si="19"/>
        <v>642.9879999999999</v>
      </c>
      <c r="Z56" s="391">
        <f t="shared" si="20"/>
        <v>-0.45369120419043585</v>
      </c>
    </row>
    <row r="57" spans="1:26" ht="18.75" customHeight="1">
      <c r="A57" s="432" t="s">
        <v>433</v>
      </c>
      <c r="B57" s="433" t="s">
        <v>434</v>
      </c>
      <c r="C57" s="384">
        <v>6.945</v>
      </c>
      <c r="D57" s="385">
        <v>13.074</v>
      </c>
      <c r="E57" s="386">
        <v>0.39799999999999996</v>
      </c>
      <c r="F57" s="385">
        <v>0.28800000000000003</v>
      </c>
      <c r="G57" s="387">
        <f t="shared" si="15"/>
        <v>20.705</v>
      </c>
      <c r="H57" s="388">
        <f t="shared" si="1"/>
        <v>0.0006381572742532126</v>
      </c>
      <c r="I57" s="389">
        <v>4.628</v>
      </c>
      <c r="J57" s="385">
        <v>16.068</v>
      </c>
      <c r="K57" s="386">
        <v>0.79</v>
      </c>
      <c r="L57" s="385">
        <v>1.1800000000000002</v>
      </c>
      <c r="M57" s="387">
        <f t="shared" si="16"/>
        <v>22.666</v>
      </c>
      <c r="N57" s="390">
        <f t="shared" si="17"/>
        <v>-0.08651725050736792</v>
      </c>
      <c r="O57" s="384">
        <v>58.716</v>
      </c>
      <c r="P57" s="385">
        <v>96.008</v>
      </c>
      <c r="Q57" s="386">
        <v>4.472999999999998</v>
      </c>
      <c r="R57" s="385">
        <v>7.925999999999998</v>
      </c>
      <c r="S57" s="387">
        <f t="shared" si="18"/>
        <v>167.12299999999996</v>
      </c>
      <c r="T57" s="388">
        <f t="shared" si="5"/>
        <v>0.0006134262065668032</v>
      </c>
      <c r="U57" s="389">
        <v>53.82200000000001</v>
      </c>
      <c r="V57" s="385">
        <v>150.68800000000002</v>
      </c>
      <c r="W57" s="386">
        <v>7.489999999999997</v>
      </c>
      <c r="X57" s="385">
        <v>12.249999999999995</v>
      </c>
      <c r="Y57" s="387">
        <f t="shared" si="19"/>
        <v>224.25000000000003</v>
      </c>
      <c r="Z57" s="391">
        <f t="shared" si="20"/>
        <v>-0.25474693422519534</v>
      </c>
    </row>
    <row r="58" spans="1:26" ht="18.75" customHeight="1" thickBot="1">
      <c r="A58" s="434" t="s">
        <v>51</v>
      </c>
      <c r="B58" s="435" t="s">
        <v>51</v>
      </c>
      <c r="C58" s="436">
        <v>34.324</v>
      </c>
      <c r="D58" s="437">
        <v>102.40599999999999</v>
      </c>
      <c r="E58" s="438">
        <v>64.40899999999999</v>
      </c>
      <c r="F58" s="437">
        <v>121.65499999999997</v>
      </c>
      <c r="G58" s="439">
        <f t="shared" si="15"/>
        <v>322.794</v>
      </c>
      <c r="H58" s="440">
        <f t="shared" si="1"/>
        <v>0.009948965910905168</v>
      </c>
      <c r="I58" s="441">
        <v>79.74900000000001</v>
      </c>
      <c r="J58" s="437">
        <v>155.63299999999995</v>
      </c>
      <c r="K58" s="438">
        <v>105.61000000000001</v>
      </c>
      <c r="L58" s="437">
        <v>201.37599999999998</v>
      </c>
      <c r="M58" s="439">
        <f t="shared" si="16"/>
        <v>542.3679999999999</v>
      </c>
      <c r="N58" s="442">
        <f t="shared" si="17"/>
        <v>-0.4048432060888547</v>
      </c>
      <c r="O58" s="436">
        <v>538.158</v>
      </c>
      <c r="P58" s="437">
        <v>1055.6159999999998</v>
      </c>
      <c r="Q58" s="438">
        <v>775.5299999999999</v>
      </c>
      <c r="R58" s="437">
        <v>1488.512</v>
      </c>
      <c r="S58" s="439">
        <f t="shared" si="18"/>
        <v>3857.816</v>
      </c>
      <c r="T58" s="440">
        <f t="shared" si="5"/>
        <v>0.014160142137902737</v>
      </c>
      <c r="U58" s="441">
        <v>712.1709999999998</v>
      </c>
      <c r="V58" s="437">
        <v>1025.5559999999998</v>
      </c>
      <c r="W58" s="438">
        <v>1172.8250000000003</v>
      </c>
      <c r="X58" s="437">
        <v>1644.9529999999982</v>
      </c>
      <c r="Y58" s="439">
        <f t="shared" si="19"/>
        <v>4555.504999999997</v>
      </c>
      <c r="Z58" s="443">
        <f t="shared" si="20"/>
        <v>-0.15315294352656794</v>
      </c>
    </row>
    <row r="59" spans="1:2" ht="9" customHeight="1" thickTop="1">
      <c r="A59" s="113"/>
      <c r="B59" s="113"/>
    </row>
    <row r="60" spans="1:2" ht="15">
      <c r="A60" s="113" t="s">
        <v>138</v>
      </c>
      <c r="B60" s="113"/>
    </row>
    <row r="61" spans="1:3" ht="14.25">
      <c r="A61" s="242" t="s">
        <v>120</v>
      </c>
      <c r="B61" s="243"/>
      <c r="C61" s="243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9:Z65536 N59:N65536 Z3 N3 N5:N8 Z5:Z8">
    <cfRule type="cellIs" priority="3" dxfId="93" operator="lessThan" stopIfTrue="1">
      <formula>0</formula>
    </cfRule>
  </conditionalFormatting>
  <conditionalFormatting sqref="Z9:Z58 N9:N58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L16" sqref="L16"/>
    </sheetView>
  </sheetViews>
  <sheetFormatPr defaultColWidth="8.00390625" defaultRowHeight="15"/>
  <cols>
    <col min="1" max="1" width="25.421875" style="112" customWidth="1"/>
    <col min="2" max="2" width="38.140625" style="112" customWidth="1"/>
    <col min="3" max="3" width="11.00390625" style="112" customWidth="1"/>
    <col min="4" max="4" width="12.421875" style="112" bestFit="1" customWidth="1"/>
    <col min="5" max="5" width="9.28125" style="112" customWidth="1"/>
    <col min="6" max="6" width="11.421875" style="112" customWidth="1"/>
    <col min="7" max="7" width="10.140625" style="112" customWidth="1"/>
    <col min="8" max="8" width="10.7109375" style="112" customWidth="1"/>
    <col min="9" max="10" width="11.57421875" style="112" bestFit="1" customWidth="1"/>
    <col min="11" max="11" width="9.00390625" style="112" bestFit="1" customWidth="1"/>
    <col min="12" max="12" width="11.140625" style="112" customWidth="1"/>
    <col min="13" max="13" width="11.57421875" style="112" bestFit="1" customWidth="1"/>
    <col min="14" max="14" width="9.421875" style="112" customWidth="1"/>
    <col min="15" max="15" width="11.57421875" style="112" bestFit="1" customWidth="1"/>
    <col min="16" max="16" width="12.421875" style="112" bestFit="1" customWidth="1"/>
    <col min="17" max="17" width="9.421875" style="112" customWidth="1"/>
    <col min="18" max="18" width="11.28125" style="112" customWidth="1"/>
    <col min="19" max="19" width="11.8515625" style="112" customWidth="1"/>
    <col min="20" max="20" width="10.140625" style="112" customWidth="1"/>
    <col min="21" max="21" width="11.57421875" style="112" bestFit="1" customWidth="1"/>
    <col min="22" max="22" width="12.00390625" style="112" customWidth="1"/>
    <col min="23" max="23" width="10.28125" style="112" customWidth="1"/>
    <col min="24" max="24" width="11.28125" style="112" customWidth="1"/>
    <col min="25" max="25" width="11.57421875" style="112" bestFit="1" customWidth="1"/>
    <col min="26" max="26" width="9.8515625" style="112" bestFit="1" customWidth="1"/>
    <col min="27" max="16384" width="8.00390625" style="112" customWidth="1"/>
  </cols>
  <sheetData>
    <row r="1" spans="1:2" ht="21" thickBot="1">
      <c r="A1" s="322" t="s">
        <v>26</v>
      </c>
      <c r="B1" s="321"/>
    </row>
    <row r="2" spans="24:27" ht="18">
      <c r="X2" s="328"/>
      <c r="Y2" s="329"/>
      <c r="Z2" s="329"/>
      <c r="AA2" s="328"/>
    </row>
    <row r="3" spans="1:27" ht="18">
      <c r="A3" s="242" t="s">
        <v>118</v>
      </c>
      <c r="B3" s="243"/>
      <c r="C3" s="243"/>
      <c r="X3" s="328"/>
      <c r="Y3" s="329"/>
      <c r="Z3" s="329"/>
      <c r="AA3" s="328"/>
    </row>
    <row r="4" ht="5.25" customHeight="1" thickBot="1"/>
    <row r="5" spans="1:26" ht="24.75" customHeight="1" thickTop="1">
      <c r="A5" s="636" t="s">
        <v>121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8"/>
    </row>
    <row r="6" spans="1:26" ht="21" customHeight="1" thickBot="1">
      <c r="A6" s="650" t="s">
        <v>42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2"/>
    </row>
    <row r="7" spans="1:26" s="131" customFormat="1" ht="19.5" customHeight="1" thickBot="1" thickTop="1">
      <c r="A7" s="721" t="s">
        <v>116</v>
      </c>
      <c r="B7" s="721" t="s">
        <v>117</v>
      </c>
      <c r="C7" s="654" t="s">
        <v>34</v>
      </c>
      <c r="D7" s="655"/>
      <c r="E7" s="655"/>
      <c r="F7" s="655"/>
      <c r="G7" s="655"/>
      <c r="H7" s="655"/>
      <c r="I7" s="655"/>
      <c r="J7" s="655"/>
      <c r="K7" s="656"/>
      <c r="L7" s="656"/>
      <c r="M7" s="656"/>
      <c r="N7" s="657"/>
      <c r="O7" s="658" t="s">
        <v>33</v>
      </c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7"/>
    </row>
    <row r="8" spans="1:26" s="130" customFormat="1" ht="26.25" customHeight="1" thickBot="1">
      <c r="A8" s="722"/>
      <c r="B8" s="722"/>
      <c r="C8" s="727" t="s">
        <v>152</v>
      </c>
      <c r="D8" s="728"/>
      <c r="E8" s="728"/>
      <c r="F8" s="728"/>
      <c r="G8" s="729"/>
      <c r="H8" s="643" t="s">
        <v>32</v>
      </c>
      <c r="I8" s="727" t="s">
        <v>153</v>
      </c>
      <c r="J8" s="728"/>
      <c r="K8" s="728"/>
      <c r="L8" s="728"/>
      <c r="M8" s="729"/>
      <c r="N8" s="643" t="s">
        <v>31</v>
      </c>
      <c r="O8" s="730" t="s">
        <v>154</v>
      </c>
      <c r="P8" s="728"/>
      <c r="Q8" s="728"/>
      <c r="R8" s="728"/>
      <c r="S8" s="729"/>
      <c r="T8" s="643" t="s">
        <v>32</v>
      </c>
      <c r="U8" s="730" t="s">
        <v>155</v>
      </c>
      <c r="V8" s="728"/>
      <c r="W8" s="728"/>
      <c r="X8" s="728"/>
      <c r="Y8" s="729"/>
      <c r="Z8" s="643" t="s">
        <v>31</v>
      </c>
    </row>
    <row r="9" spans="1:26" s="125" customFormat="1" ht="26.25" customHeight="1">
      <c r="A9" s="723"/>
      <c r="B9" s="723"/>
      <c r="C9" s="626" t="s">
        <v>20</v>
      </c>
      <c r="D9" s="627"/>
      <c r="E9" s="628" t="s">
        <v>19</v>
      </c>
      <c r="F9" s="629"/>
      <c r="G9" s="630" t="s">
        <v>15</v>
      </c>
      <c r="H9" s="644"/>
      <c r="I9" s="626" t="s">
        <v>20</v>
      </c>
      <c r="J9" s="627"/>
      <c r="K9" s="628" t="s">
        <v>19</v>
      </c>
      <c r="L9" s="629"/>
      <c r="M9" s="630" t="s">
        <v>15</v>
      </c>
      <c r="N9" s="644"/>
      <c r="O9" s="627" t="s">
        <v>20</v>
      </c>
      <c r="P9" s="627"/>
      <c r="Q9" s="632" t="s">
        <v>19</v>
      </c>
      <c r="R9" s="627"/>
      <c r="S9" s="630" t="s">
        <v>15</v>
      </c>
      <c r="T9" s="644"/>
      <c r="U9" s="633" t="s">
        <v>20</v>
      </c>
      <c r="V9" s="629"/>
      <c r="W9" s="628" t="s">
        <v>19</v>
      </c>
      <c r="X9" s="649"/>
      <c r="Y9" s="630" t="s">
        <v>15</v>
      </c>
      <c r="Z9" s="644"/>
    </row>
    <row r="10" spans="1:26" s="125" customFormat="1" ht="15.75" thickBot="1">
      <c r="A10" s="724"/>
      <c r="B10" s="724"/>
      <c r="C10" s="128" t="s">
        <v>17</v>
      </c>
      <c r="D10" s="126" t="s">
        <v>16</v>
      </c>
      <c r="E10" s="127" t="s">
        <v>17</v>
      </c>
      <c r="F10" s="126" t="s">
        <v>16</v>
      </c>
      <c r="G10" s="631"/>
      <c r="H10" s="645"/>
      <c r="I10" s="128" t="s">
        <v>17</v>
      </c>
      <c r="J10" s="126" t="s">
        <v>16</v>
      </c>
      <c r="K10" s="127" t="s">
        <v>17</v>
      </c>
      <c r="L10" s="126" t="s">
        <v>16</v>
      </c>
      <c r="M10" s="631"/>
      <c r="N10" s="645"/>
      <c r="O10" s="129" t="s">
        <v>17</v>
      </c>
      <c r="P10" s="126" t="s">
        <v>16</v>
      </c>
      <c r="Q10" s="127" t="s">
        <v>17</v>
      </c>
      <c r="R10" s="126" t="s">
        <v>16</v>
      </c>
      <c r="S10" s="631"/>
      <c r="T10" s="645"/>
      <c r="U10" s="128" t="s">
        <v>17</v>
      </c>
      <c r="V10" s="126" t="s">
        <v>16</v>
      </c>
      <c r="W10" s="127" t="s">
        <v>17</v>
      </c>
      <c r="X10" s="126" t="s">
        <v>16</v>
      </c>
      <c r="Y10" s="631"/>
      <c r="Z10" s="645"/>
    </row>
    <row r="11" spans="1:26" s="114" customFormat="1" ht="18" customHeight="1" thickBot="1" thickTop="1">
      <c r="A11" s="124" t="s">
        <v>22</v>
      </c>
      <c r="B11" s="241"/>
      <c r="C11" s="123">
        <f>SUM(C12:C22)</f>
        <v>487389</v>
      </c>
      <c r="D11" s="117">
        <f>SUM(D12:D22)</f>
        <v>453667</v>
      </c>
      <c r="E11" s="118">
        <f>SUM(E12:E22)</f>
        <v>442</v>
      </c>
      <c r="F11" s="117">
        <f>SUM(F12:F22)</f>
        <v>353</v>
      </c>
      <c r="G11" s="116">
        <f aca="true" t="shared" si="0" ref="G11:G19">SUM(C11:F11)</f>
        <v>941851</v>
      </c>
      <c r="H11" s="120">
        <f aca="true" t="shared" si="1" ref="H11:H22">G11/$G$11</f>
        <v>1</v>
      </c>
      <c r="I11" s="119">
        <f>SUM(I12:I22)</f>
        <v>449292</v>
      </c>
      <c r="J11" s="117">
        <f>SUM(J12:J22)</f>
        <v>416271</v>
      </c>
      <c r="K11" s="118">
        <f>SUM(K12:K22)</f>
        <v>5461</v>
      </c>
      <c r="L11" s="117">
        <f>SUM(L12:L22)</f>
        <v>5821</v>
      </c>
      <c r="M11" s="116">
        <f aca="true" t="shared" si="2" ref="M11:M22">SUM(I11:L11)</f>
        <v>876845</v>
      </c>
      <c r="N11" s="122">
        <f aca="true" t="shared" si="3" ref="N11:N19">IF(ISERROR(G11/M11-1),"         /0",(G11/M11-1))</f>
        <v>0.07413624985031553</v>
      </c>
      <c r="O11" s="121">
        <f>SUM(O12:O22)</f>
        <v>4442070</v>
      </c>
      <c r="P11" s="117">
        <f>SUM(P12:P22)</f>
        <v>4248102</v>
      </c>
      <c r="Q11" s="118">
        <f>SUM(Q12:Q22)</f>
        <v>17564</v>
      </c>
      <c r="R11" s="117">
        <f>SUM(R12:R22)</f>
        <v>12601</v>
      </c>
      <c r="S11" s="116">
        <f aca="true" t="shared" si="4" ref="S11:S19">SUM(O11:R11)</f>
        <v>8720337</v>
      </c>
      <c r="T11" s="120">
        <f aca="true" t="shared" si="5" ref="T11:T22">S11/$S$11</f>
        <v>1</v>
      </c>
      <c r="U11" s="119">
        <f>SUM(U12:U22)</f>
        <v>4076643</v>
      </c>
      <c r="V11" s="117">
        <f>SUM(V12:V22)</f>
        <v>3954989</v>
      </c>
      <c r="W11" s="118">
        <f>SUM(W12:W22)</f>
        <v>38352</v>
      </c>
      <c r="X11" s="117">
        <f>SUM(X12:X22)</f>
        <v>41985</v>
      </c>
      <c r="Y11" s="116">
        <f aca="true" t="shared" si="6" ref="Y11:Y19">SUM(U11:X11)</f>
        <v>8111969</v>
      </c>
      <c r="Z11" s="115">
        <f>IF(ISERROR(S11/Y11-1),"         /0",(S11/Y11-1))</f>
        <v>0.07499634182527082</v>
      </c>
    </row>
    <row r="12" spans="1:26" ht="21" customHeight="1" thickTop="1">
      <c r="A12" s="422" t="s">
        <v>390</v>
      </c>
      <c r="B12" s="423" t="s">
        <v>391</v>
      </c>
      <c r="C12" s="424">
        <v>323046</v>
      </c>
      <c r="D12" s="425">
        <v>302947</v>
      </c>
      <c r="E12" s="426">
        <v>56</v>
      </c>
      <c r="F12" s="425">
        <v>126</v>
      </c>
      <c r="G12" s="427">
        <f t="shared" si="0"/>
        <v>626175</v>
      </c>
      <c r="H12" s="428">
        <f t="shared" si="1"/>
        <v>0.6648344589536986</v>
      </c>
      <c r="I12" s="429">
        <v>301248</v>
      </c>
      <c r="J12" s="425">
        <v>283487</v>
      </c>
      <c r="K12" s="426">
        <v>1116</v>
      </c>
      <c r="L12" s="425">
        <v>1027</v>
      </c>
      <c r="M12" s="427">
        <f t="shared" si="2"/>
        <v>586878</v>
      </c>
      <c r="N12" s="430">
        <f t="shared" si="3"/>
        <v>0.06695940212446194</v>
      </c>
      <c r="O12" s="424">
        <v>2851854</v>
      </c>
      <c r="P12" s="425">
        <v>2780236</v>
      </c>
      <c r="Q12" s="426">
        <v>6631</v>
      </c>
      <c r="R12" s="425">
        <v>6927</v>
      </c>
      <c r="S12" s="427">
        <f t="shared" si="4"/>
        <v>5645648</v>
      </c>
      <c r="T12" s="428">
        <f t="shared" si="5"/>
        <v>0.6474116768652404</v>
      </c>
      <c r="U12" s="429">
        <v>2750382</v>
      </c>
      <c r="V12" s="425">
        <v>2711142</v>
      </c>
      <c r="W12" s="426">
        <v>18310</v>
      </c>
      <c r="X12" s="425">
        <v>18925</v>
      </c>
      <c r="Y12" s="427">
        <f t="shared" si="6"/>
        <v>5498759</v>
      </c>
      <c r="Z12" s="431">
        <f aca="true" t="shared" si="7" ref="Z12:Z19">IF(ISERROR(S12/Y12-1),"         /0",IF(S12/Y12&gt;5,"  *  ",(S12/Y12-1)))</f>
        <v>0.026713118359979138</v>
      </c>
    </row>
    <row r="13" spans="1:26" ht="21" customHeight="1">
      <c r="A13" s="432" t="s">
        <v>392</v>
      </c>
      <c r="B13" s="433" t="s">
        <v>393</v>
      </c>
      <c r="C13" s="384">
        <v>60911</v>
      </c>
      <c r="D13" s="385">
        <v>56324</v>
      </c>
      <c r="E13" s="386">
        <v>32</v>
      </c>
      <c r="F13" s="385">
        <v>20</v>
      </c>
      <c r="G13" s="387">
        <f t="shared" si="0"/>
        <v>117287</v>
      </c>
      <c r="H13" s="388">
        <f t="shared" si="1"/>
        <v>0.1245281897030422</v>
      </c>
      <c r="I13" s="389">
        <v>56512</v>
      </c>
      <c r="J13" s="385">
        <v>51326</v>
      </c>
      <c r="K13" s="386">
        <v>2894</v>
      </c>
      <c r="L13" s="385">
        <v>3376</v>
      </c>
      <c r="M13" s="387">
        <f t="shared" si="2"/>
        <v>114108</v>
      </c>
      <c r="N13" s="390">
        <f t="shared" si="3"/>
        <v>0.027859571633890745</v>
      </c>
      <c r="O13" s="384">
        <v>586559</v>
      </c>
      <c r="P13" s="385">
        <v>563271</v>
      </c>
      <c r="Q13" s="386">
        <v>2397</v>
      </c>
      <c r="R13" s="385">
        <v>1770</v>
      </c>
      <c r="S13" s="387">
        <f t="shared" si="4"/>
        <v>1153997</v>
      </c>
      <c r="T13" s="388">
        <f t="shared" si="5"/>
        <v>0.13233399122075212</v>
      </c>
      <c r="U13" s="389">
        <v>480215</v>
      </c>
      <c r="V13" s="385">
        <v>465757</v>
      </c>
      <c r="W13" s="386">
        <v>10580</v>
      </c>
      <c r="X13" s="385">
        <v>12791</v>
      </c>
      <c r="Y13" s="387">
        <f t="shared" si="6"/>
        <v>969343</v>
      </c>
      <c r="Z13" s="391">
        <f t="shared" si="7"/>
        <v>0.19049397375335664</v>
      </c>
    </row>
    <row r="14" spans="1:26" ht="21" customHeight="1">
      <c r="A14" s="432" t="s">
        <v>394</v>
      </c>
      <c r="B14" s="433" t="s">
        <v>395</v>
      </c>
      <c r="C14" s="384">
        <v>40879</v>
      </c>
      <c r="D14" s="385">
        <v>36868</v>
      </c>
      <c r="E14" s="386">
        <v>0</v>
      </c>
      <c r="F14" s="385">
        <v>0</v>
      </c>
      <c r="G14" s="387">
        <f t="shared" si="0"/>
        <v>77747</v>
      </c>
      <c r="H14" s="388">
        <f t="shared" si="1"/>
        <v>0.08254702707753137</v>
      </c>
      <c r="I14" s="389">
        <v>37974</v>
      </c>
      <c r="J14" s="385">
        <v>34406</v>
      </c>
      <c r="K14" s="386">
        <v>497</v>
      </c>
      <c r="L14" s="385">
        <v>478</v>
      </c>
      <c r="M14" s="387">
        <f t="shared" si="2"/>
        <v>73355</v>
      </c>
      <c r="N14" s="390">
        <f t="shared" si="3"/>
        <v>0.05987321927612288</v>
      </c>
      <c r="O14" s="384">
        <v>383157</v>
      </c>
      <c r="P14" s="385">
        <v>334900</v>
      </c>
      <c r="Q14" s="386">
        <v>838</v>
      </c>
      <c r="R14" s="385">
        <v>833</v>
      </c>
      <c r="S14" s="387">
        <f t="shared" si="4"/>
        <v>719728</v>
      </c>
      <c r="T14" s="388">
        <f t="shared" si="5"/>
        <v>0.08253442498839207</v>
      </c>
      <c r="U14" s="389">
        <v>337349</v>
      </c>
      <c r="V14" s="385">
        <v>306491</v>
      </c>
      <c r="W14" s="386">
        <v>5995</v>
      </c>
      <c r="X14" s="385">
        <v>6086</v>
      </c>
      <c r="Y14" s="387">
        <f t="shared" si="6"/>
        <v>655921</v>
      </c>
      <c r="Z14" s="391">
        <f t="shared" si="7"/>
        <v>0.09727848323197463</v>
      </c>
    </row>
    <row r="15" spans="1:26" ht="21" customHeight="1">
      <c r="A15" s="432" t="s">
        <v>396</v>
      </c>
      <c r="B15" s="433" t="s">
        <v>397</v>
      </c>
      <c r="C15" s="384">
        <v>26405</v>
      </c>
      <c r="D15" s="385">
        <v>25093</v>
      </c>
      <c r="E15" s="386">
        <v>206</v>
      </c>
      <c r="F15" s="385">
        <v>104</v>
      </c>
      <c r="G15" s="387">
        <f>SUM(C15:F15)</f>
        <v>51808</v>
      </c>
      <c r="H15" s="388">
        <f t="shared" si="1"/>
        <v>0.05500657747350696</v>
      </c>
      <c r="I15" s="389">
        <v>20076</v>
      </c>
      <c r="J15" s="385">
        <v>18225</v>
      </c>
      <c r="K15" s="386">
        <v>925</v>
      </c>
      <c r="L15" s="385">
        <v>917</v>
      </c>
      <c r="M15" s="387">
        <f>SUM(I15:L15)</f>
        <v>40143</v>
      </c>
      <c r="N15" s="390">
        <f>IF(ISERROR(G15/M15-1),"         /0",(G15/M15-1))</f>
        <v>0.2905861544976709</v>
      </c>
      <c r="O15" s="384">
        <v>261826</v>
      </c>
      <c r="P15" s="385">
        <v>244852</v>
      </c>
      <c r="Q15" s="386">
        <v>2984</v>
      </c>
      <c r="R15" s="385">
        <v>321</v>
      </c>
      <c r="S15" s="387">
        <f>SUM(O15:R15)</f>
        <v>509983</v>
      </c>
      <c r="T15" s="388">
        <f t="shared" si="5"/>
        <v>0.05848202884819704</v>
      </c>
      <c r="U15" s="389">
        <v>195140</v>
      </c>
      <c r="V15" s="385">
        <v>186460</v>
      </c>
      <c r="W15" s="386">
        <v>2218</v>
      </c>
      <c r="X15" s="385">
        <v>3024</v>
      </c>
      <c r="Y15" s="387">
        <f>SUM(U15:X15)</f>
        <v>386842</v>
      </c>
      <c r="Z15" s="391">
        <f>IF(ISERROR(S15/Y15-1),"         /0",IF(S15/Y15&gt;5,"  *  ",(S15/Y15-1)))</f>
        <v>0.31832376008809793</v>
      </c>
    </row>
    <row r="16" spans="1:26" ht="21" customHeight="1">
      <c r="A16" s="432" t="s">
        <v>398</v>
      </c>
      <c r="B16" s="433" t="s">
        <v>399</v>
      </c>
      <c r="C16" s="384">
        <v>11285</v>
      </c>
      <c r="D16" s="385">
        <v>10125</v>
      </c>
      <c r="E16" s="386">
        <v>75</v>
      </c>
      <c r="F16" s="385">
        <v>39</v>
      </c>
      <c r="G16" s="387">
        <f t="shared" si="0"/>
        <v>21524</v>
      </c>
      <c r="H16" s="388">
        <f t="shared" si="1"/>
        <v>0.02285287163256184</v>
      </c>
      <c r="I16" s="389">
        <v>10787</v>
      </c>
      <c r="J16" s="385">
        <v>9527</v>
      </c>
      <c r="K16" s="386">
        <v>23</v>
      </c>
      <c r="L16" s="385">
        <v>13</v>
      </c>
      <c r="M16" s="387">
        <f t="shared" si="2"/>
        <v>20350</v>
      </c>
      <c r="N16" s="390">
        <f t="shared" si="3"/>
        <v>0.057690417690417606</v>
      </c>
      <c r="O16" s="384">
        <v>117718</v>
      </c>
      <c r="P16" s="385">
        <v>111733</v>
      </c>
      <c r="Q16" s="386">
        <v>429</v>
      </c>
      <c r="R16" s="385">
        <v>407</v>
      </c>
      <c r="S16" s="387">
        <f t="shared" si="4"/>
        <v>230287</v>
      </c>
      <c r="T16" s="388">
        <f t="shared" si="5"/>
        <v>0.026408039047114806</v>
      </c>
      <c r="U16" s="389">
        <v>96886</v>
      </c>
      <c r="V16" s="385">
        <v>94475</v>
      </c>
      <c r="W16" s="386">
        <v>107</v>
      </c>
      <c r="X16" s="385">
        <v>64</v>
      </c>
      <c r="Y16" s="387">
        <f t="shared" si="6"/>
        <v>191532</v>
      </c>
      <c r="Z16" s="391">
        <f t="shared" si="7"/>
        <v>0.20234216736628863</v>
      </c>
    </row>
    <row r="17" spans="1:26" ht="21" customHeight="1">
      <c r="A17" s="432" t="s">
        <v>406</v>
      </c>
      <c r="B17" s="433" t="s">
        <v>407</v>
      </c>
      <c r="C17" s="384">
        <v>8860</v>
      </c>
      <c r="D17" s="385">
        <v>6960</v>
      </c>
      <c r="E17" s="386">
        <v>13</v>
      </c>
      <c r="F17" s="385">
        <v>0</v>
      </c>
      <c r="G17" s="387">
        <f>SUM(C17:F17)</f>
        <v>15833</v>
      </c>
      <c r="H17" s="388">
        <f t="shared" si="1"/>
        <v>0.016810514614307357</v>
      </c>
      <c r="I17" s="389">
        <v>8462</v>
      </c>
      <c r="J17" s="385">
        <v>6423</v>
      </c>
      <c r="K17" s="386">
        <v>1</v>
      </c>
      <c r="L17" s="385">
        <v>0</v>
      </c>
      <c r="M17" s="387">
        <f t="shared" si="2"/>
        <v>14886</v>
      </c>
      <c r="N17" s="390">
        <f>IF(ISERROR(G17/M17-1),"         /0",(G17/M17-1))</f>
        <v>0.0636168211742576</v>
      </c>
      <c r="O17" s="384">
        <v>85458</v>
      </c>
      <c r="P17" s="385">
        <v>70215</v>
      </c>
      <c r="Q17" s="386">
        <v>181</v>
      </c>
      <c r="R17" s="385">
        <v>23</v>
      </c>
      <c r="S17" s="387">
        <f>SUM(O17:R17)</f>
        <v>155877</v>
      </c>
      <c r="T17" s="388">
        <f t="shared" si="5"/>
        <v>0.017875111936614375</v>
      </c>
      <c r="U17" s="389">
        <v>73345</v>
      </c>
      <c r="V17" s="385">
        <v>62991</v>
      </c>
      <c r="W17" s="386">
        <v>912</v>
      </c>
      <c r="X17" s="385">
        <v>831</v>
      </c>
      <c r="Y17" s="387">
        <f>SUM(U17:X17)</f>
        <v>138079</v>
      </c>
      <c r="Z17" s="391">
        <f>IF(ISERROR(S17/Y17-1),"         /0",IF(S17/Y17&gt;5,"  *  ",(S17/Y17-1)))</f>
        <v>0.12889722550134342</v>
      </c>
    </row>
    <row r="18" spans="1:26" ht="21" customHeight="1">
      <c r="A18" s="432" t="s">
        <v>400</v>
      </c>
      <c r="B18" s="433" t="s">
        <v>401</v>
      </c>
      <c r="C18" s="384">
        <v>3794</v>
      </c>
      <c r="D18" s="385">
        <v>4214</v>
      </c>
      <c r="E18" s="386">
        <v>0</v>
      </c>
      <c r="F18" s="385">
        <v>0</v>
      </c>
      <c r="G18" s="387">
        <f t="shared" si="0"/>
        <v>8008</v>
      </c>
      <c r="H18" s="388">
        <f t="shared" si="1"/>
        <v>0.008502406431590559</v>
      </c>
      <c r="I18" s="389">
        <v>3566</v>
      </c>
      <c r="J18" s="385">
        <v>3317</v>
      </c>
      <c r="K18" s="386"/>
      <c r="L18" s="385"/>
      <c r="M18" s="387">
        <f t="shared" si="2"/>
        <v>6883</v>
      </c>
      <c r="N18" s="390">
        <f t="shared" si="3"/>
        <v>0.16344617172744447</v>
      </c>
      <c r="O18" s="384">
        <v>44380</v>
      </c>
      <c r="P18" s="385">
        <v>42846</v>
      </c>
      <c r="Q18" s="386">
        <v>2244</v>
      </c>
      <c r="R18" s="385">
        <v>11</v>
      </c>
      <c r="S18" s="387">
        <f t="shared" si="4"/>
        <v>89481</v>
      </c>
      <c r="T18" s="388">
        <f t="shared" si="5"/>
        <v>0.010261186006916934</v>
      </c>
      <c r="U18" s="389">
        <v>40180</v>
      </c>
      <c r="V18" s="385">
        <v>35434</v>
      </c>
      <c r="W18" s="386">
        <v>105</v>
      </c>
      <c r="X18" s="385">
        <v>125</v>
      </c>
      <c r="Y18" s="387">
        <f t="shared" si="6"/>
        <v>75844</v>
      </c>
      <c r="Z18" s="391">
        <f t="shared" si="7"/>
        <v>0.17980328041769944</v>
      </c>
    </row>
    <row r="19" spans="1:26" ht="21" customHeight="1">
      <c r="A19" s="432" t="s">
        <v>402</v>
      </c>
      <c r="B19" s="433" t="s">
        <v>403</v>
      </c>
      <c r="C19" s="384">
        <v>3712</v>
      </c>
      <c r="D19" s="385">
        <v>3668</v>
      </c>
      <c r="E19" s="386">
        <v>0</v>
      </c>
      <c r="F19" s="385">
        <v>0</v>
      </c>
      <c r="G19" s="387">
        <f t="shared" si="0"/>
        <v>7380</v>
      </c>
      <c r="H19" s="388">
        <f t="shared" si="1"/>
        <v>0.007835634298843448</v>
      </c>
      <c r="I19" s="389">
        <v>3773</v>
      </c>
      <c r="J19" s="385">
        <v>3518</v>
      </c>
      <c r="K19" s="386"/>
      <c r="L19" s="385"/>
      <c r="M19" s="387">
        <f t="shared" si="2"/>
        <v>7291</v>
      </c>
      <c r="N19" s="390">
        <f t="shared" si="3"/>
        <v>0.0122068303387739</v>
      </c>
      <c r="O19" s="384">
        <v>34122</v>
      </c>
      <c r="P19" s="385">
        <v>31744</v>
      </c>
      <c r="Q19" s="386">
        <v>0</v>
      </c>
      <c r="R19" s="385">
        <v>14</v>
      </c>
      <c r="S19" s="387">
        <f t="shared" si="4"/>
        <v>65880</v>
      </c>
      <c r="T19" s="388">
        <f t="shared" si="5"/>
        <v>0.007554753904579605</v>
      </c>
      <c r="U19" s="389">
        <v>32881</v>
      </c>
      <c r="V19" s="385">
        <v>31488</v>
      </c>
      <c r="W19" s="386">
        <v>23</v>
      </c>
      <c r="X19" s="385">
        <v>24</v>
      </c>
      <c r="Y19" s="387">
        <f t="shared" si="6"/>
        <v>64416</v>
      </c>
      <c r="Z19" s="391">
        <f t="shared" si="7"/>
        <v>0.022727272727272707</v>
      </c>
    </row>
    <row r="20" spans="1:26" ht="21" customHeight="1">
      <c r="A20" s="432" t="s">
        <v>419</v>
      </c>
      <c r="B20" s="433" t="s">
        <v>420</v>
      </c>
      <c r="C20" s="384">
        <v>3476</v>
      </c>
      <c r="D20" s="385">
        <v>3401</v>
      </c>
      <c r="E20" s="386">
        <v>0</v>
      </c>
      <c r="F20" s="385">
        <v>0</v>
      </c>
      <c r="G20" s="387">
        <f>SUM(C20:F20)</f>
        <v>6877</v>
      </c>
      <c r="H20" s="388">
        <f t="shared" si="1"/>
        <v>0.0073015795492068275</v>
      </c>
      <c r="I20" s="389">
        <v>2460</v>
      </c>
      <c r="J20" s="385">
        <v>2070</v>
      </c>
      <c r="K20" s="386"/>
      <c r="L20" s="385"/>
      <c r="M20" s="387">
        <f t="shared" si="2"/>
        <v>4530</v>
      </c>
      <c r="N20" s="390">
        <f>IF(ISERROR(G20/M20-1),"         /0",(G20/M20-1))</f>
        <v>0.5181015452538631</v>
      </c>
      <c r="O20" s="384">
        <v>33206</v>
      </c>
      <c r="P20" s="385">
        <v>31163</v>
      </c>
      <c r="Q20" s="386">
        <v>9</v>
      </c>
      <c r="R20" s="385">
        <v>11</v>
      </c>
      <c r="S20" s="387">
        <f>SUM(O20:R20)</f>
        <v>64389</v>
      </c>
      <c r="T20" s="388">
        <f t="shared" si="5"/>
        <v>0.0073837742738612055</v>
      </c>
      <c r="U20" s="389">
        <v>24526</v>
      </c>
      <c r="V20" s="385">
        <v>21136</v>
      </c>
      <c r="W20" s="386">
        <v>13</v>
      </c>
      <c r="X20" s="385">
        <v>1</v>
      </c>
      <c r="Y20" s="387">
        <f>SUM(U20:X20)</f>
        <v>45676</v>
      </c>
      <c r="Z20" s="391">
        <f>IF(ISERROR(S20/Y20-1),"         /0",IF(S20/Y20&gt;5,"  *  ",(S20/Y20-1)))</f>
        <v>0.4096899903669322</v>
      </c>
    </row>
    <row r="21" spans="1:26" ht="21" customHeight="1">
      <c r="A21" s="432" t="s">
        <v>410</v>
      </c>
      <c r="B21" s="433" t="s">
        <v>411</v>
      </c>
      <c r="C21" s="384">
        <v>2051</v>
      </c>
      <c r="D21" s="385">
        <v>1654</v>
      </c>
      <c r="E21" s="386">
        <v>18</v>
      </c>
      <c r="F21" s="385">
        <v>0</v>
      </c>
      <c r="G21" s="387">
        <f>SUM(C21:F21)</f>
        <v>3723</v>
      </c>
      <c r="H21" s="388">
        <f t="shared" si="1"/>
        <v>0.0039528545385628935</v>
      </c>
      <c r="I21" s="389">
        <v>1784</v>
      </c>
      <c r="J21" s="385">
        <v>1736</v>
      </c>
      <c r="K21" s="386"/>
      <c r="L21" s="385"/>
      <c r="M21" s="387">
        <f t="shared" si="2"/>
        <v>3520</v>
      </c>
      <c r="N21" s="390">
        <f>IF(ISERROR(G21/M21-1),"         /0",(G21/M21-1))</f>
        <v>0.0576704545454545</v>
      </c>
      <c r="O21" s="384">
        <v>16558</v>
      </c>
      <c r="P21" s="385">
        <v>14478</v>
      </c>
      <c r="Q21" s="386">
        <v>1672</v>
      </c>
      <c r="R21" s="385">
        <v>2013</v>
      </c>
      <c r="S21" s="387">
        <f>SUM(O21:R21)</f>
        <v>34721</v>
      </c>
      <c r="T21" s="388">
        <f t="shared" si="5"/>
        <v>0.003981612178520165</v>
      </c>
      <c r="U21" s="389">
        <v>20882</v>
      </c>
      <c r="V21" s="385">
        <v>18889</v>
      </c>
      <c r="W21" s="386">
        <v>0</v>
      </c>
      <c r="X21" s="385"/>
      <c r="Y21" s="387">
        <f>SUM(U21:X21)</f>
        <v>39771</v>
      </c>
      <c r="Z21" s="391">
        <f>IF(ISERROR(S21/Y21-1),"         /0",IF(S21/Y21&gt;5,"  *  ",(S21/Y21-1)))</f>
        <v>-0.12697694299866735</v>
      </c>
    </row>
    <row r="22" spans="1:26" ht="21" customHeight="1" thickBot="1">
      <c r="A22" s="434" t="s">
        <v>51</v>
      </c>
      <c r="B22" s="435"/>
      <c r="C22" s="436">
        <v>2970</v>
      </c>
      <c r="D22" s="437">
        <v>2413</v>
      </c>
      <c r="E22" s="438">
        <v>42</v>
      </c>
      <c r="F22" s="437">
        <v>64</v>
      </c>
      <c r="G22" s="439">
        <f>SUM(C22:F22)</f>
        <v>5489</v>
      </c>
      <c r="H22" s="440">
        <f t="shared" si="1"/>
        <v>0.005827885727147925</v>
      </c>
      <c r="I22" s="441">
        <v>2650</v>
      </c>
      <c r="J22" s="437">
        <v>2236</v>
      </c>
      <c r="K22" s="438">
        <v>5</v>
      </c>
      <c r="L22" s="437">
        <v>10</v>
      </c>
      <c r="M22" s="439">
        <f t="shared" si="2"/>
        <v>4901</v>
      </c>
      <c r="N22" s="442">
        <f>IF(ISERROR(G22/M22-1),"         /0",(G22/M22-1))</f>
        <v>0.11997551520097938</v>
      </c>
      <c r="O22" s="436">
        <v>27232</v>
      </c>
      <c r="P22" s="437">
        <v>22664</v>
      </c>
      <c r="Q22" s="438">
        <v>179</v>
      </c>
      <c r="R22" s="437">
        <v>271</v>
      </c>
      <c r="S22" s="439">
        <f>SUM(O22:R22)</f>
        <v>50346</v>
      </c>
      <c r="T22" s="440">
        <f t="shared" si="5"/>
        <v>0.005773400729811245</v>
      </c>
      <c r="U22" s="441">
        <v>24857</v>
      </c>
      <c r="V22" s="437">
        <v>20726</v>
      </c>
      <c r="W22" s="438">
        <v>89</v>
      </c>
      <c r="X22" s="437">
        <v>114</v>
      </c>
      <c r="Y22" s="439">
        <f>SUM(U22:X22)</f>
        <v>45786</v>
      </c>
      <c r="Z22" s="443">
        <f>IF(ISERROR(S22/Y22-1),"         /0",IF(S22/Y22&gt;5,"  *  ",(S22/Y22-1)))</f>
        <v>0.09959376228541483</v>
      </c>
    </row>
    <row r="23" spans="1:2" ht="6.75" customHeight="1" thickTop="1">
      <c r="A23" s="113"/>
      <c r="B23" s="113"/>
    </row>
    <row r="24" spans="1:2" ht="15">
      <c r="A24" s="113" t="s">
        <v>138</v>
      </c>
      <c r="B24" s="113"/>
    </row>
    <row r="25" s="328" customFormat="1" ht="14.25"/>
  </sheetData>
  <sheetProtection/>
  <mergeCells count="26">
    <mergeCell ref="U9:V9"/>
    <mergeCell ref="W9:X9"/>
    <mergeCell ref="N8:N10"/>
    <mergeCell ref="O8:S8"/>
    <mergeCell ref="T8:T10"/>
    <mergeCell ref="U8:Y8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</mergeCells>
  <conditionalFormatting sqref="Z23:Z65536 N23:N65536 Z5 N5 N7 Z7">
    <cfRule type="cellIs" priority="9" dxfId="93" operator="lessThan" stopIfTrue="1">
      <formula>0</formula>
    </cfRule>
  </conditionalFormatting>
  <conditionalFormatting sqref="N11:N22 Z11:Z22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9:N10 Z9:Z10">
    <cfRule type="cellIs" priority="6" dxfId="93" operator="lessThan" stopIfTrue="1">
      <formula>0</formula>
    </cfRule>
  </conditionalFormatting>
  <conditionalFormatting sqref="H9:H10">
    <cfRule type="cellIs" priority="5" dxfId="93" operator="lessThan" stopIfTrue="1">
      <formula>0</formula>
    </cfRule>
  </conditionalFormatting>
  <conditionalFormatting sqref="T9:T10">
    <cfRule type="cellIs" priority="4" dxfId="93" operator="lessThan" stopIfTrue="1">
      <formula>0</formula>
    </cfRule>
  </conditionalFormatting>
  <conditionalFormatting sqref="N8 Z8">
    <cfRule type="cellIs" priority="3" dxfId="93" operator="lessThan" stopIfTrue="1">
      <formula>0</formula>
    </cfRule>
  </conditionalFormatting>
  <conditionalFormatting sqref="H8">
    <cfRule type="cellIs" priority="2" dxfId="93" operator="lessThan" stopIfTrue="1">
      <formula>0</formula>
    </cfRule>
  </conditionalFormatting>
  <conditionalFormatting sqref="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31" customWidth="1"/>
  </cols>
  <sheetData>
    <row r="1" spans="1:8" ht="13.5" thickBot="1">
      <c r="A1" s="230"/>
      <c r="B1" s="230"/>
      <c r="C1" s="230"/>
      <c r="D1" s="230"/>
      <c r="E1" s="230"/>
      <c r="F1" s="230"/>
      <c r="G1" s="230"/>
      <c r="H1" s="230"/>
    </row>
    <row r="2" spans="1:14" ht="32.25" thickBot="1" thickTop="1">
      <c r="A2" s="232" t="s">
        <v>147</v>
      </c>
      <c r="B2" s="233"/>
      <c r="M2" s="558" t="s">
        <v>26</v>
      </c>
      <c r="N2" s="559"/>
    </row>
    <row r="3" spans="1:2" ht="26.25" thickTop="1">
      <c r="A3" s="234" t="s">
        <v>36</v>
      </c>
      <c r="B3" s="235"/>
    </row>
    <row r="9" spans="1:14" ht="27">
      <c r="A9" s="246" t="s">
        <v>105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>
      <c r="A10" s="237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ht="15">
      <c r="A11" s="245" t="s">
        <v>128</v>
      </c>
    </row>
    <row r="12" ht="15">
      <c r="A12" s="245" t="s">
        <v>129</v>
      </c>
    </row>
    <row r="13" ht="15">
      <c r="A13" s="245" t="s">
        <v>130</v>
      </c>
    </row>
    <row r="15" ht="27">
      <c r="A15" s="246" t="s">
        <v>127</v>
      </c>
    </row>
    <row r="17" ht="22.5">
      <c r="A17" s="239" t="s">
        <v>106</v>
      </c>
    </row>
    <row r="19" ht="15.75">
      <c r="A19" s="238" t="s">
        <v>107</v>
      </c>
    </row>
    <row r="20" ht="15.75">
      <c r="A20" s="238"/>
    </row>
    <row r="21" ht="22.5">
      <c r="A21" s="239" t="s">
        <v>108</v>
      </c>
    </row>
    <row r="22" ht="15.75">
      <c r="A22" s="238" t="s">
        <v>109</v>
      </c>
    </row>
    <row r="23" ht="15.75">
      <c r="A23" s="238" t="s">
        <v>110</v>
      </c>
    </row>
    <row r="25" ht="22.5">
      <c r="A25" s="239" t="s">
        <v>139</v>
      </c>
    </row>
    <row r="26" ht="15.75">
      <c r="A26" s="238" t="s">
        <v>140</v>
      </c>
    </row>
    <row r="27" ht="15.75">
      <c r="A27" s="238"/>
    </row>
    <row r="28" ht="22.5">
      <c r="A28" s="239" t="s">
        <v>141</v>
      </c>
    </row>
    <row r="29" ht="15.75">
      <c r="A29" s="238" t="s">
        <v>144</v>
      </c>
    </row>
    <row r="31" ht="22.5">
      <c r="A31" s="239" t="s">
        <v>142</v>
      </c>
    </row>
    <row r="32" ht="15.75">
      <c r="A32" s="238" t="s">
        <v>143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12" customWidth="1"/>
    <col min="2" max="2" width="35.421875" style="112" customWidth="1"/>
    <col min="3" max="3" width="9.8515625" style="112" customWidth="1"/>
    <col min="4" max="4" width="12.421875" style="112" bestFit="1" customWidth="1"/>
    <col min="5" max="5" width="8.57421875" style="112" bestFit="1" customWidth="1"/>
    <col min="6" max="6" width="10.57421875" style="112" bestFit="1" customWidth="1"/>
    <col min="7" max="7" width="9.00390625" style="112" customWidth="1"/>
    <col min="8" max="8" width="10.7109375" style="112" customWidth="1"/>
    <col min="9" max="9" width="9.57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9.57421875" style="112" bestFit="1" customWidth="1"/>
    <col min="16" max="16" width="11.140625" style="112" customWidth="1"/>
    <col min="17" max="17" width="9.421875" style="112" customWidth="1"/>
    <col min="18" max="18" width="10.5742187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10.421875" style="112" customWidth="1"/>
    <col min="23" max="23" width="9.42187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6" ht="18.75" thickBot="1">
      <c r="A1" s="242" t="s">
        <v>120</v>
      </c>
      <c r="B1" s="243"/>
      <c r="C1" s="243"/>
      <c r="Y1" s="634" t="s">
        <v>26</v>
      </c>
      <c r="Z1" s="635"/>
    </row>
    <row r="2" ht="5.25" customHeight="1" thickBot="1"/>
    <row r="3" spans="1:26" ht="24.75" customHeight="1" thickTop="1">
      <c r="A3" s="636" t="s">
        <v>122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8"/>
    </row>
    <row r="4" spans="1:26" ht="21" customHeight="1" thickBot="1">
      <c r="A4" s="650" t="s">
        <v>42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2"/>
    </row>
    <row r="5" spans="1:26" s="131" customFormat="1" ht="19.5" customHeight="1" thickBot="1" thickTop="1">
      <c r="A5" s="721" t="s">
        <v>116</v>
      </c>
      <c r="B5" s="721" t="s">
        <v>117</v>
      </c>
      <c r="C5" s="734" t="s">
        <v>34</v>
      </c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6"/>
      <c r="O5" s="737" t="s">
        <v>33</v>
      </c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6"/>
    </row>
    <row r="6" spans="1:26" s="130" customFormat="1" ht="26.25" customHeight="1" thickBot="1">
      <c r="A6" s="722"/>
      <c r="B6" s="722"/>
      <c r="C6" s="727" t="s">
        <v>152</v>
      </c>
      <c r="D6" s="728"/>
      <c r="E6" s="728"/>
      <c r="F6" s="728"/>
      <c r="G6" s="729"/>
      <c r="H6" s="738" t="s">
        <v>32</v>
      </c>
      <c r="I6" s="727" t="s">
        <v>153</v>
      </c>
      <c r="J6" s="728"/>
      <c r="K6" s="728"/>
      <c r="L6" s="728"/>
      <c r="M6" s="729"/>
      <c r="N6" s="738" t="s">
        <v>31</v>
      </c>
      <c r="O6" s="730" t="s">
        <v>154</v>
      </c>
      <c r="P6" s="728"/>
      <c r="Q6" s="728"/>
      <c r="R6" s="728"/>
      <c r="S6" s="729"/>
      <c r="T6" s="738" t="s">
        <v>32</v>
      </c>
      <c r="U6" s="730" t="s">
        <v>155</v>
      </c>
      <c r="V6" s="728"/>
      <c r="W6" s="728"/>
      <c r="X6" s="728"/>
      <c r="Y6" s="729"/>
      <c r="Z6" s="738" t="s">
        <v>31</v>
      </c>
    </row>
    <row r="7" spans="1:26" s="125" customFormat="1" ht="26.25" customHeight="1">
      <c r="A7" s="723"/>
      <c r="B7" s="723"/>
      <c r="C7" s="633" t="s">
        <v>20</v>
      </c>
      <c r="D7" s="649"/>
      <c r="E7" s="628" t="s">
        <v>19</v>
      </c>
      <c r="F7" s="649"/>
      <c r="G7" s="630" t="s">
        <v>15</v>
      </c>
      <c r="H7" s="644"/>
      <c r="I7" s="741" t="s">
        <v>20</v>
      </c>
      <c r="J7" s="649"/>
      <c r="K7" s="628" t="s">
        <v>19</v>
      </c>
      <c r="L7" s="649"/>
      <c r="M7" s="630" t="s">
        <v>15</v>
      </c>
      <c r="N7" s="644"/>
      <c r="O7" s="741" t="s">
        <v>20</v>
      </c>
      <c r="P7" s="649"/>
      <c r="Q7" s="628" t="s">
        <v>19</v>
      </c>
      <c r="R7" s="649"/>
      <c r="S7" s="630" t="s">
        <v>15</v>
      </c>
      <c r="T7" s="644"/>
      <c r="U7" s="741" t="s">
        <v>20</v>
      </c>
      <c r="V7" s="649"/>
      <c r="W7" s="628" t="s">
        <v>19</v>
      </c>
      <c r="X7" s="649"/>
      <c r="Y7" s="630" t="s">
        <v>15</v>
      </c>
      <c r="Z7" s="644"/>
    </row>
    <row r="8" spans="1:26" s="125" customFormat="1" ht="19.5" customHeight="1" thickBot="1">
      <c r="A8" s="724"/>
      <c r="B8" s="724"/>
      <c r="C8" s="128" t="s">
        <v>29</v>
      </c>
      <c r="D8" s="126" t="s">
        <v>28</v>
      </c>
      <c r="E8" s="127" t="s">
        <v>29</v>
      </c>
      <c r="F8" s="244" t="s">
        <v>28</v>
      </c>
      <c r="G8" s="740"/>
      <c r="H8" s="739"/>
      <c r="I8" s="128" t="s">
        <v>29</v>
      </c>
      <c r="J8" s="126" t="s">
        <v>28</v>
      </c>
      <c r="K8" s="127" t="s">
        <v>29</v>
      </c>
      <c r="L8" s="244" t="s">
        <v>28</v>
      </c>
      <c r="M8" s="740"/>
      <c r="N8" s="739"/>
      <c r="O8" s="128" t="s">
        <v>29</v>
      </c>
      <c r="P8" s="126" t="s">
        <v>28</v>
      </c>
      <c r="Q8" s="127" t="s">
        <v>29</v>
      </c>
      <c r="R8" s="244" t="s">
        <v>28</v>
      </c>
      <c r="S8" s="740"/>
      <c r="T8" s="739"/>
      <c r="U8" s="128" t="s">
        <v>29</v>
      </c>
      <c r="V8" s="126" t="s">
        <v>28</v>
      </c>
      <c r="W8" s="127" t="s">
        <v>29</v>
      </c>
      <c r="X8" s="244" t="s">
        <v>28</v>
      </c>
      <c r="Y8" s="740"/>
      <c r="Z8" s="739"/>
    </row>
    <row r="9" spans="1:26" s="114" customFormat="1" ht="18" customHeight="1" thickBot="1" thickTop="1">
      <c r="A9" s="124" t="s">
        <v>22</v>
      </c>
      <c r="B9" s="241"/>
      <c r="C9" s="123">
        <f>SUM(C10:C14)</f>
        <v>26140.643</v>
      </c>
      <c r="D9" s="117">
        <f>SUM(D10:D14)</f>
        <v>14655.275999999996</v>
      </c>
      <c r="E9" s="118">
        <f>SUM(E10:E14)</f>
        <v>6716.267000000002</v>
      </c>
      <c r="F9" s="117">
        <f>SUM(F10:F14)</f>
        <v>2982.779</v>
      </c>
      <c r="G9" s="116">
        <f aca="true" t="shared" si="0" ref="G9:G14">SUM(C9:F9)</f>
        <v>50494.965</v>
      </c>
      <c r="H9" s="120">
        <f aca="true" t="shared" si="1" ref="H9:H14">G9/$G$9</f>
        <v>1</v>
      </c>
      <c r="I9" s="119">
        <f>SUM(I10:I14)</f>
        <v>25300.704999999994</v>
      </c>
      <c r="J9" s="117">
        <f>SUM(J10:J14)</f>
        <v>14667.309</v>
      </c>
      <c r="K9" s="118">
        <f>SUM(K10:K14)</f>
        <v>6098.960999999999</v>
      </c>
      <c r="L9" s="117">
        <f>SUM(L10:L14)</f>
        <v>2391.16</v>
      </c>
      <c r="M9" s="116">
        <f aca="true" t="shared" si="2" ref="M9:M14">SUM(I9:L9)</f>
        <v>48458.134999999995</v>
      </c>
      <c r="N9" s="122">
        <f aca="true" t="shared" si="3" ref="N9:N14">IF(ISERROR(G9/M9-1),"         /0",(G9/M9-1))</f>
        <v>0.042032777365451635</v>
      </c>
      <c r="O9" s="121">
        <f>SUM(O10:O14)</f>
        <v>235420.94599999997</v>
      </c>
      <c r="P9" s="117">
        <f>SUM(P10:P14)</f>
        <v>124886.26000000005</v>
      </c>
      <c r="Q9" s="118">
        <f>SUM(Q10:Q14)</f>
        <v>61290.75997</v>
      </c>
      <c r="R9" s="117">
        <f>SUM(R10:R14)</f>
        <v>22532.802999999996</v>
      </c>
      <c r="S9" s="116">
        <f aca="true" t="shared" si="4" ref="S9:S14">SUM(O9:R9)</f>
        <v>444130.76897000003</v>
      </c>
      <c r="T9" s="120">
        <f aca="true" t="shared" si="5" ref="T9:T14">S9/$S$9</f>
        <v>1</v>
      </c>
      <c r="U9" s="119">
        <f>SUM(U10:U14)</f>
        <v>246336.27500000005</v>
      </c>
      <c r="V9" s="117">
        <f>SUM(V10:V14)</f>
        <v>138293.35100000005</v>
      </c>
      <c r="W9" s="118">
        <f>SUM(W10:W14)</f>
        <v>38203.85399999999</v>
      </c>
      <c r="X9" s="117">
        <f>SUM(X10:X14)</f>
        <v>14145.51000000001</v>
      </c>
      <c r="Y9" s="116">
        <f aca="true" t="shared" si="6" ref="Y9:Y14">SUM(U9:X9)</f>
        <v>436978.9900000001</v>
      </c>
      <c r="Z9" s="115">
        <f>IF(ISERROR(S9/Y9-1),"         /0",(S9/Y9-1))</f>
        <v>0.016366413794859813</v>
      </c>
    </row>
    <row r="10" spans="1:26" ht="21.75" customHeight="1" thickTop="1">
      <c r="A10" s="422" t="s">
        <v>390</v>
      </c>
      <c r="B10" s="423" t="s">
        <v>391</v>
      </c>
      <c r="C10" s="424">
        <v>19738.194</v>
      </c>
      <c r="D10" s="425">
        <v>12923.078999999996</v>
      </c>
      <c r="E10" s="426">
        <v>5841.121000000001</v>
      </c>
      <c r="F10" s="425">
        <v>2900.265</v>
      </c>
      <c r="G10" s="427">
        <f t="shared" si="0"/>
        <v>41402.65899999999</v>
      </c>
      <c r="H10" s="428">
        <f t="shared" si="1"/>
        <v>0.8199363837562813</v>
      </c>
      <c r="I10" s="429">
        <v>20204.084</v>
      </c>
      <c r="J10" s="425">
        <v>13291.942999999997</v>
      </c>
      <c r="K10" s="426">
        <v>4214.038</v>
      </c>
      <c r="L10" s="425">
        <v>2155.968</v>
      </c>
      <c r="M10" s="427">
        <f t="shared" si="2"/>
        <v>39866.032999999996</v>
      </c>
      <c r="N10" s="430">
        <f t="shared" si="3"/>
        <v>0.03854474308993816</v>
      </c>
      <c r="O10" s="424">
        <v>181265.157</v>
      </c>
      <c r="P10" s="425">
        <v>110664.50700000004</v>
      </c>
      <c r="Q10" s="426">
        <v>53088.64396999999</v>
      </c>
      <c r="R10" s="425">
        <v>21829.247999999996</v>
      </c>
      <c r="S10" s="427">
        <f t="shared" si="4"/>
        <v>366847.55597000004</v>
      </c>
      <c r="T10" s="428">
        <f t="shared" si="5"/>
        <v>0.8259899597156254</v>
      </c>
      <c r="U10" s="429">
        <v>196641.694</v>
      </c>
      <c r="V10" s="425">
        <v>123323.54700000006</v>
      </c>
      <c r="W10" s="426">
        <v>31782.984999999986</v>
      </c>
      <c r="X10" s="425">
        <v>13086.053000000007</v>
      </c>
      <c r="Y10" s="427">
        <f t="shared" si="6"/>
        <v>364834.27900000004</v>
      </c>
      <c r="Z10" s="431">
        <f>IF(ISERROR(S10/Y10-1),"         /0",IF(S10/Y10&gt;5,"  *  ",(S10/Y10-1)))</f>
        <v>0.005518332804467674</v>
      </c>
    </row>
    <row r="11" spans="1:26" ht="21.75" customHeight="1">
      <c r="A11" s="432" t="s">
        <v>392</v>
      </c>
      <c r="B11" s="433" t="s">
        <v>393</v>
      </c>
      <c r="C11" s="384">
        <v>5980.994000000001</v>
      </c>
      <c r="D11" s="385">
        <v>817.1379999999999</v>
      </c>
      <c r="E11" s="386">
        <v>872.44</v>
      </c>
      <c r="F11" s="385">
        <v>81.134</v>
      </c>
      <c r="G11" s="387">
        <f>SUM(C11:F11)</f>
        <v>7751.706</v>
      </c>
      <c r="H11" s="388">
        <f>G11/$G$9</f>
        <v>0.1535144345579802</v>
      </c>
      <c r="I11" s="389">
        <v>4831.513999999999</v>
      </c>
      <c r="J11" s="385">
        <v>627.1969999999999</v>
      </c>
      <c r="K11" s="386">
        <v>1884.638</v>
      </c>
      <c r="L11" s="385">
        <v>235.11700000000002</v>
      </c>
      <c r="M11" s="387">
        <f>SUM(I11:L11)</f>
        <v>7578.465999999999</v>
      </c>
      <c r="N11" s="390">
        <f t="shared" si="3"/>
        <v>0.0228595074517719</v>
      </c>
      <c r="O11" s="384">
        <v>51378.38099999997</v>
      </c>
      <c r="P11" s="385">
        <v>7502.978000000001</v>
      </c>
      <c r="Q11" s="386">
        <v>8127.857</v>
      </c>
      <c r="R11" s="385">
        <v>678.2749999999999</v>
      </c>
      <c r="S11" s="387">
        <f>SUM(O11:R11)</f>
        <v>67687.49099999997</v>
      </c>
      <c r="T11" s="388">
        <f>S11/$S$9</f>
        <v>0.15240441718770467</v>
      </c>
      <c r="U11" s="389">
        <v>47011.02700000002</v>
      </c>
      <c r="V11" s="385">
        <v>6701.237999999995</v>
      </c>
      <c r="W11" s="386">
        <v>6279.26</v>
      </c>
      <c r="X11" s="385">
        <v>1040.28</v>
      </c>
      <c r="Y11" s="387">
        <f>SUM(U11:X11)</f>
        <v>61031.805000000015</v>
      </c>
      <c r="Z11" s="391">
        <f>IF(ISERROR(S11/Y11-1),"         /0",IF(S11/Y11&gt;5,"  *  ",(S11/Y11-1)))</f>
        <v>0.10905274717010172</v>
      </c>
    </row>
    <row r="12" spans="1:26" ht="21.75" customHeight="1">
      <c r="A12" s="432" t="s">
        <v>394</v>
      </c>
      <c r="B12" s="433" t="s">
        <v>395</v>
      </c>
      <c r="C12" s="384">
        <v>143.099</v>
      </c>
      <c r="D12" s="385">
        <v>471.8</v>
      </c>
      <c r="E12" s="386">
        <v>0</v>
      </c>
      <c r="F12" s="385">
        <v>0</v>
      </c>
      <c r="G12" s="387">
        <f>SUM(C12:F12)</f>
        <v>614.899</v>
      </c>
      <c r="H12" s="388">
        <f>G12/$G$9</f>
        <v>0.012177431947917976</v>
      </c>
      <c r="I12" s="389">
        <v>196.226</v>
      </c>
      <c r="J12" s="385">
        <v>504.65299999999996</v>
      </c>
      <c r="K12" s="386">
        <v>0</v>
      </c>
      <c r="L12" s="385">
        <v>0</v>
      </c>
      <c r="M12" s="387">
        <f>SUM(I12:L12)</f>
        <v>700.8789999999999</v>
      </c>
      <c r="N12" s="390">
        <f t="shared" si="3"/>
        <v>-0.12267452727218242</v>
      </c>
      <c r="O12" s="384">
        <v>1620.4760000000003</v>
      </c>
      <c r="P12" s="385">
        <v>4249.678999999999</v>
      </c>
      <c r="Q12" s="386">
        <v>40.778999999999996</v>
      </c>
      <c r="R12" s="385">
        <v>20.247999999999998</v>
      </c>
      <c r="S12" s="387">
        <f>SUM(O12:R12)</f>
        <v>5931.181999999999</v>
      </c>
      <c r="T12" s="388">
        <f>S12/$S$9</f>
        <v>0.013354584762850862</v>
      </c>
      <c r="U12" s="389">
        <v>1590.6950000000004</v>
      </c>
      <c r="V12" s="385">
        <v>5410.581</v>
      </c>
      <c r="W12" s="386">
        <v>0.18</v>
      </c>
      <c r="X12" s="385">
        <v>0</v>
      </c>
      <c r="Y12" s="387">
        <f>SUM(U12:X12)</f>
        <v>7001.456000000001</v>
      </c>
      <c r="Z12" s="391">
        <f>IF(ISERROR(S12/Y12-1),"         /0",IF(S12/Y12&gt;5,"  *  ",(S12/Y12-1)))</f>
        <v>-0.1528644899003867</v>
      </c>
    </row>
    <row r="13" spans="1:26" ht="21.75" customHeight="1">
      <c r="A13" s="432" t="s">
        <v>398</v>
      </c>
      <c r="B13" s="433" t="s">
        <v>399</v>
      </c>
      <c r="C13" s="384">
        <v>235.981</v>
      </c>
      <c r="D13" s="385">
        <v>324.937</v>
      </c>
      <c r="E13" s="386">
        <v>0</v>
      </c>
      <c r="F13" s="385">
        <v>0.29</v>
      </c>
      <c r="G13" s="387">
        <f>SUM(C13:F13)</f>
        <v>561.208</v>
      </c>
      <c r="H13" s="388">
        <f>G13/$G$9</f>
        <v>0.011114137815522795</v>
      </c>
      <c r="I13" s="389">
        <v>41.817</v>
      </c>
      <c r="J13" s="385">
        <v>234.87</v>
      </c>
      <c r="K13" s="386">
        <v>0</v>
      </c>
      <c r="L13" s="385">
        <v>0</v>
      </c>
      <c r="M13" s="387">
        <f>SUM(I13:L13)</f>
        <v>276.687</v>
      </c>
      <c r="N13" s="390">
        <f t="shared" si="3"/>
        <v>1.0283135817729057</v>
      </c>
      <c r="O13" s="384">
        <v>896.595</v>
      </c>
      <c r="P13" s="385">
        <v>2217.5660000000003</v>
      </c>
      <c r="Q13" s="386">
        <v>25.232</v>
      </c>
      <c r="R13" s="385">
        <v>2.125</v>
      </c>
      <c r="S13" s="387">
        <f>SUM(O13:R13)</f>
        <v>3141.518</v>
      </c>
      <c r="T13" s="388">
        <f>S13/$S$9</f>
        <v>0.00707340769765988</v>
      </c>
      <c r="U13" s="389">
        <v>830.8030000000001</v>
      </c>
      <c r="V13" s="385">
        <v>2666.047</v>
      </c>
      <c r="W13" s="386">
        <v>0.614</v>
      </c>
      <c r="X13" s="385">
        <v>9.316</v>
      </c>
      <c r="Y13" s="387">
        <f>SUM(U13:X13)</f>
        <v>3506.78</v>
      </c>
      <c r="Z13" s="391">
        <f>IF(ISERROR(S13/Y13-1),"         /0",IF(S13/Y13&gt;5,"  *  ",(S13/Y13-1)))</f>
        <v>-0.10415880095130015</v>
      </c>
    </row>
    <row r="14" spans="1:26" ht="21.75" customHeight="1" thickBot="1">
      <c r="A14" s="434" t="s">
        <v>51</v>
      </c>
      <c r="B14" s="435"/>
      <c r="C14" s="436">
        <v>42.375</v>
      </c>
      <c r="D14" s="437">
        <v>118.322</v>
      </c>
      <c r="E14" s="438">
        <v>2.706</v>
      </c>
      <c r="F14" s="437">
        <v>1.09</v>
      </c>
      <c r="G14" s="439">
        <f t="shared" si="0"/>
        <v>164.493</v>
      </c>
      <c r="H14" s="440">
        <f t="shared" si="1"/>
        <v>0.0032576119222975995</v>
      </c>
      <c r="I14" s="441">
        <v>27.064</v>
      </c>
      <c r="J14" s="437">
        <v>8.646</v>
      </c>
      <c r="K14" s="438">
        <v>0.28500000000000003</v>
      </c>
      <c r="L14" s="437">
        <v>0.075</v>
      </c>
      <c r="M14" s="439">
        <f t="shared" si="2"/>
        <v>36.07</v>
      </c>
      <c r="N14" s="442">
        <f t="shared" si="3"/>
        <v>3.560382589409482</v>
      </c>
      <c r="O14" s="436">
        <v>260.33700000000005</v>
      </c>
      <c r="P14" s="437">
        <v>251.53</v>
      </c>
      <c r="Q14" s="438">
        <v>8.248000000000001</v>
      </c>
      <c r="R14" s="437">
        <v>2.9069999999999996</v>
      </c>
      <c r="S14" s="439">
        <f t="shared" si="4"/>
        <v>523.0220000000002</v>
      </c>
      <c r="T14" s="440">
        <f t="shared" si="5"/>
        <v>0.0011776306361591647</v>
      </c>
      <c r="U14" s="441">
        <v>262.05600000000004</v>
      </c>
      <c r="V14" s="437">
        <v>191.938</v>
      </c>
      <c r="W14" s="438">
        <v>140.81499999999997</v>
      </c>
      <c r="X14" s="437">
        <v>9.861</v>
      </c>
      <c r="Y14" s="439">
        <f t="shared" si="6"/>
        <v>604.67</v>
      </c>
      <c r="Z14" s="443">
        <f>IF(ISERROR(S14/Y14-1),"         /0",IF(S14/Y14&gt;5,"  *  ",(S14/Y14-1)))</f>
        <v>-0.13502902409578743</v>
      </c>
    </row>
    <row r="15" spans="1:2" ht="6.75" customHeight="1" thickTop="1">
      <c r="A15" s="113"/>
      <c r="B15" s="113"/>
    </row>
    <row r="16" spans="1:2" ht="15">
      <c r="A16" s="113" t="s">
        <v>138</v>
      </c>
      <c r="B16" s="113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3 N3 Z15:Z65536 N15:N65536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77" t="s">
        <v>26</v>
      </c>
      <c r="O1" s="577"/>
    </row>
    <row r="2" ht="5.25" customHeight="1"/>
    <row r="3" ht="4.5" customHeight="1" thickBot="1"/>
    <row r="4" spans="1:15" ht="13.5" customHeight="1" thickTop="1">
      <c r="A4" s="583" t="s">
        <v>25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5"/>
    </row>
    <row r="5" spans="1:15" ht="12.75" customHeight="1">
      <c r="A5" s="586"/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8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65" t="s">
        <v>24</v>
      </c>
      <c r="D7" s="566"/>
      <c r="E7" s="576"/>
      <c r="F7" s="572" t="s">
        <v>23</v>
      </c>
      <c r="G7" s="573"/>
      <c r="H7" s="573"/>
      <c r="I7" s="573"/>
      <c r="J7" s="573"/>
      <c r="K7" s="573"/>
      <c r="L7" s="573"/>
      <c r="M7" s="573"/>
      <c r="N7" s="573"/>
      <c r="O7" s="578" t="s">
        <v>22</v>
      </c>
    </row>
    <row r="8" spans="1:15" ht="3.75" customHeight="1" thickBot="1">
      <c r="A8" s="78"/>
      <c r="B8" s="77"/>
      <c r="C8" s="76"/>
      <c r="D8" s="75"/>
      <c r="E8" s="74"/>
      <c r="F8" s="574"/>
      <c r="G8" s="575"/>
      <c r="H8" s="575"/>
      <c r="I8" s="575"/>
      <c r="J8" s="575"/>
      <c r="K8" s="575"/>
      <c r="L8" s="575"/>
      <c r="M8" s="575"/>
      <c r="N8" s="575"/>
      <c r="O8" s="579"/>
    </row>
    <row r="9" spans="1:15" ht="21.75" customHeight="1" thickBot="1" thickTop="1">
      <c r="A9" s="563" t="s">
        <v>21</v>
      </c>
      <c r="B9" s="564"/>
      <c r="C9" s="567" t="s">
        <v>20</v>
      </c>
      <c r="D9" s="569" t="s">
        <v>19</v>
      </c>
      <c r="E9" s="581" t="s">
        <v>15</v>
      </c>
      <c r="F9" s="565" t="s">
        <v>20</v>
      </c>
      <c r="G9" s="566"/>
      <c r="H9" s="566"/>
      <c r="I9" s="565" t="s">
        <v>19</v>
      </c>
      <c r="J9" s="566"/>
      <c r="K9" s="576"/>
      <c r="L9" s="87" t="s">
        <v>18</v>
      </c>
      <c r="M9" s="86"/>
      <c r="N9" s="86"/>
      <c r="O9" s="579"/>
    </row>
    <row r="10" spans="1:15" s="67" customFormat="1" ht="18.75" customHeight="1" thickBot="1">
      <c r="A10" s="73"/>
      <c r="B10" s="72"/>
      <c r="C10" s="568"/>
      <c r="D10" s="570"/>
      <c r="E10" s="582"/>
      <c r="F10" s="70" t="s">
        <v>17</v>
      </c>
      <c r="G10" s="69" t="s">
        <v>16</v>
      </c>
      <c r="H10" s="68" t="s">
        <v>15</v>
      </c>
      <c r="I10" s="70" t="s">
        <v>17</v>
      </c>
      <c r="J10" s="69" t="s">
        <v>16</v>
      </c>
      <c r="K10" s="71" t="s">
        <v>15</v>
      </c>
      <c r="L10" s="70" t="s">
        <v>17</v>
      </c>
      <c r="M10" s="273" t="s">
        <v>16</v>
      </c>
      <c r="N10" s="71" t="s">
        <v>15</v>
      </c>
      <c r="O10" s="580"/>
    </row>
    <row r="11" spans="1:15" s="65" customFormat="1" ht="18.75" customHeight="1" thickTop="1">
      <c r="A11" s="560">
        <v>2015</v>
      </c>
      <c r="B11" s="335" t="s">
        <v>5</v>
      </c>
      <c r="C11" s="302">
        <v>1811969</v>
      </c>
      <c r="D11" s="303">
        <v>74643</v>
      </c>
      <c r="E11" s="255">
        <f aca="true" t="shared" si="0" ref="E11:E24">D11+C11</f>
        <v>1886612</v>
      </c>
      <c r="F11" s="302">
        <v>500267</v>
      </c>
      <c r="G11" s="304">
        <v>493422</v>
      </c>
      <c r="H11" s="305">
        <f aca="true" t="shared" si="1" ref="H11:H22">G11+F11</f>
        <v>993689</v>
      </c>
      <c r="I11" s="306">
        <v>5930</v>
      </c>
      <c r="J11" s="307">
        <v>6240</v>
      </c>
      <c r="K11" s="308">
        <f aca="true" t="shared" si="2" ref="K11:K22">J11+I11</f>
        <v>12170</v>
      </c>
      <c r="L11" s="309">
        <f aca="true" t="shared" si="3" ref="L11:L24">I11+F11</f>
        <v>506197</v>
      </c>
      <c r="M11" s="310">
        <f aca="true" t="shared" si="4" ref="M11:M24">J11+G11</f>
        <v>499662</v>
      </c>
      <c r="N11" s="285">
        <f aca="true" t="shared" si="5" ref="N11:N24">K11+H11</f>
        <v>1005859</v>
      </c>
      <c r="O11" s="66">
        <f aca="true" t="shared" si="6" ref="O11:O24">N11+E11</f>
        <v>2892471</v>
      </c>
    </row>
    <row r="12" spans="1:15" ht="18.75" customHeight="1">
      <c r="A12" s="561"/>
      <c r="B12" s="335" t="s">
        <v>4</v>
      </c>
      <c r="C12" s="52">
        <v>1541753</v>
      </c>
      <c r="D12" s="61">
        <v>65326</v>
      </c>
      <c r="E12" s="256">
        <f t="shared" si="0"/>
        <v>1607079</v>
      </c>
      <c r="F12" s="52">
        <v>376915</v>
      </c>
      <c r="G12" s="50">
        <v>359389</v>
      </c>
      <c r="H12" s="56">
        <f t="shared" si="1"/>
        <v>736304</v>
      </c>
      <c r="I12" s="59">
        <v>3673</v>
      </c>
      <c r="J12" s="58">
        <v>3833</v>
      </c>
      <c r="K12" s="57">
        <f t="shared" si="2"/>
        <v>7506</v>
      </c>
      <c r="L12" s="240">
        <f t="shared" si="3"/>
        <v>380588</v>
      </c>
      <c r="M12" s="274">
        <f t="shared" si="4"/>
        <v>363222</v>
      </c>
      <c r="N12" s="286">
        <f t="shared" si="5"/>
        <v>743810</v>
      </c>
      <c r="O12" s="55">
        <f t="shared" si="6"/>
        <v>2350889</v>
      </c>
    </row>
    <row r="13" spans="1:15" ht="18.75" customHeight="1">
      <c r="A13" s="561"/>
      <c r="B13" s="335" t="s">
        <v>3</v>
      </c>
      <c r="C13" s="52">
        <v>1720177</v>
      </c>
      <c r="D13" s="61">
        <v>65560</v>
      </c>
      <c r="E13" s="256">
        <f t="shared" si="0"/>
        <v>1785737</v>
      </c>
      <c r="F13" s="52">
        <v>440033</v>
      </c>
      <c r="G13" s="50">
        <v>383349</v>
      </c>
      <c r="H13" s="56">
        <f t="shared" si="1"/>
        <v>823382</v>
      </c>
      <c r="I13" s="240">
        <v>3673</v>
      </c>
      <c r="J13" s="58">
        <v>3547</v>
      </c>
      <c r="K13" s="57">
        <f t="shared" si="2"/>
        <v>7220</v>
      </c>
      <c r="L13" s="240">
        <f t="shared" si="3"/>
        <v>443706</v>
      </c>
      <c r="M13" s="274">
        <f t="shared" si="4"/>
        <v>386896</v>
      </c>
      <c r="N13" s="286">
        <f t="shared" si="5"/>
        <v>830602</v>
      </c>
      <c r="O13" s="55">
        <f t="shared" si="6"/>
        <v>2616339</v>
      </c>
    </row>
    <row r="14" spans="1:15" ht="18.75" customHeight="1">
      <c r="A14" s="561"/>
      <c r="B14" s="335" t="s">
        <v>14</v>
      </c>
      <c r="C14" s="52">
        <v>1719454</v>
      </c>
      <c r="D14" s="61">
        <v>55539</v>
      </c>
      <c r="E14" s="256">
        <f t="shared" si="0"/>
        <v>1774993</v>
      </c>
      <c r="F14" s="52">
        <v>391838</v>
      </c>
      <c r="G14" s="50">
        <v>394616</v>
      </c>
      <c r="H14" s="56">
        <f t="shared" si="1"/>
        <v>786454</v>
      </c>
      <c r="I14" s="59">
        <v>2827</v>
      </c>
      <c r="J14" s="58">
        <v>3267</v>
      </c>
      <c r="K14" s="57">
        <f t="shared" si="2"/>
        <v>6094</v>
      </c>
      <c r="L14" s="240">
        <f t="shared" si="3"/>
        <v>394665</v>
      </c>
      <c r="M14" s="274">
        <f t="shared" si="4"/>
        <v>397883</v>
      </c>
      <c r="N14" s="286">
        <f t="shared" si="5"/>
        <v>792548</v>
      </c>
      <c r="O14" s="55">
        <f t="shared" si="6"/>
        <v>2567541</v>
      </c>
    </row>
    <row r="15" spans="1:15" s="65" customFormat="1" ht="18.75" customHeight="1">
      <c r="A15" s="561"/>
      <c r="B15" s="335" t="s">
        <v>13</v>
      </c>
      <c r="C15" s="52">
        <v>1820098</v>
      </c>
      <c r="D15" s="61">
        <v>57825</v>
      </c>
      <c r="E15" s="256">
        <f t="shared" si="0"/>
        <v>1877923</v>
      </c>
      <c r="F15" s="52">
        <v>424520</v>
      </c>
      <c r="G15" s="50">
        <v>417357</v>
      </c>
      <c r="H15" s="56">
        <f t="shared" si="1"/>
        <v>841877</v>
      </c>
      <c r="I15" s="59">
        <v>2463</v>
      </c>
      <c r="J15" s="58">
        <v>2559</v>
      </c>
      <c r="K15" s="57">
        <f t="shared" si="2"/>
        <v>5022</v>
      </c>
      <c r="L15" s="240">
        <f t="shared" si="3"/>
        <v>426983</v>
      </c>
      <c r="M15" s="274">
        <f t="shared" si="4"/>
        <v>419916</v>
      </c>
      <c r="N15" s="286">
        <f t="shared" si="5"/>
        <v>846899</v>
      </c>
      <c r="O15" s="55">
        <f t="shared" si="6"/>
        <v>2724822</v>
      </c>
    </row>
    <row r="16" spans="1:15" s="252" customFormat="1" ht="18.75" customHeight="1">
      <c r="A16" s="561"/>
      <c r="B16" s="336" t="s">
        <v>12</v>
      </c>
      <c r="C16" s="52">
        <v>1924167</v>
      </c>
      <c r="D16" s="61">
        <v>66198</v>
      </c>
      <c r="E16" s="256">
        <f t="shared" si="0"/>
        <v>1990365</v>
      </c>
      <c r="F16" s="52">
        <v>489516</v>
      </c>
      <c r="G16" s="50">
        <v>450823</v>
      </c>
      <c r="H16" s="56">
        <f t="shared" si="1"/>
        <v>940339</v>
      </c>
      <c r="I16" s="59">
        <v>4718</v>
      </c>
      <c r="J16" s="58">
        <v>4337</v>
      </c>
      <c r="K16" s="57">
        <f t="shared" si="2"/>
        <v>9055</v>
      </c>
      <c r="L16" s="240">
        <f t="shared" si="3"/>
        <v>494234</v>
      </c>
      <c r="M16" s="274">
        <f t="shared" si="4"/>
        <v>455160</v>
      </c>
      <c r="N16" s="286">
        <f t="shared" si="5"/>
        <v>949394</v>
      </c>
      <c r="O16" s="55">
        <f t="shared" si="6"/>
        <v>2939759</v>
      </c>
    </row>
    <row r="17" spans="1:15" s="265" customFormat="1" ht="18.75" customHeight="1">
      <c r="A17" s="561"/>
      <c r="B17" s="335" t="s">
        <v>11</v>
      </c>
      <c r="C17" s="52">
        <v>2040710</v>
      </c>
      <c r="D17" s="61">
        <v>66717</v>
      </c>
      <c r="E17" s="256">
        <f t="shared" si="0"/>
        <v>2107427</v>
      </c>
      <c r="F17" s="52">
        <v>481754</v>
      </c>
      <c r="G17" s="50">
        <v>547672</v>
      </c>
      <c r="H17" s="56">
        <f t="shared" si="1"/>
        <v>1029426</v>
      </c>
      <c r="I17" s="59">
        <v>3871</v>
      </c>
      <c r="J17" s="58">
        <v>5647</v>
      </c>
      <c r="K17" s="57">
        <f t="shared" si="2"/>
        <v>9518</v>
      </c>
      <c r="L17" s="240">
        <f t="shared" si="3"/>
        <v>485625</v>
      </c>
      <c r="M17" s="274">
        <f t="shared" si="4"/>
        <v>553319</v>
      </c>
      <c r="N17" s="286">
        <f t="shared" si="5"/>
        <v>1038944</v>
      </c>
      <c r="O17" s="55">
        <f t="shared" si="6"/>
        <v>3146371</v>
      </c>
    </row>
    <row r="18" spans="1:15" s="272" customFormat="1" ht="18.75" customHeight="1">
      <c r="A18" s="561"/>
      <c r="B18" s="335" t="s">
        <v>10</v>
      </c>
      <c r="C18" s="52">
        <v>1962397</v>
      </c>
      <c r="D18" s="61">
        <v>69900</v>
      </c>
      <c r="E18" s="256">
        <f t="shared" si="0"/>
        <v>2032297</v>
      </c>
      <c r="F18" s="52">
        <v>522508</v>
      </c>
      <c r="G18" s="50">
        <v>492090</v>
      </c>
      <c r="H18" s="56">
        <f t="shared" si="1"/>
        <v>1014598</v>
      </c>
      <c r="I18" s="59">
        <v>5736</v>
      </c>
      <c r="J18" s="58">
        <v>6734</v>
      </c>
      <c r="K18" s="57">
        <f t="shared" si="2"/>
        <v>12470</v>
      </c>
      <c r="L18" s="240">
        <f t="shared" si="3"/>
        <v>528244</v>
      </c>
      <c r="M18" s="274">
        <f t="shared" si="4"/>
        <v>498824</v>
      </c>
      <c r="N18" s="286">
        <f t="shared" si="5"/>
        <v>1027068</v>
      </c>
      <c r="O18" s="55">
        <f t="shared" si="6"/>
        <v>3059365</v>
      </c>
    </row>
    <row r="19" spans="1:15" ht="18.75" customHeight="1">
      <c r="A19" s="561"/>
      <c r="B19" s="335" t="s">
        <v>9</v>
      </c>
      <c r="C19" s="52">
        <v>1842744</v>
      </c>
      <c r="D19" s="61">
        <v>61213</v>
      </c>
      <c r="E19" s="256">
        <f t="shared" si="0"/>
        <v>1903957</v>
      </c>
      <c r="F19" s="52">
        <v>449292</v>
      </c>
      <c r="G19" s="50">
        <v>416271</v>
      </c>
      <c r="H19" s="56">
        <f t="shared" si="1"/>
        <v>865563</v>
      </c>
      <c r="I19" s="59">
        <v>5461</v>
      </c>
      <c r="J19" s="58">
        <v>5821</v>
      </c>
      <c r="K19" s="57">
        <f t="shared" si="2"/>
        <v>11282</v>
      </c>
      <c r="L19" s="240">
        <f t="shared" si="3"/>
        <v>454753</v>
      </c>
      <c r="M19" s="274">
        <f t="shared" si="4"/>
        <v>422092</v>
      </c>
      <c r="N19" s="286">
        <f t="shared" si="5"/>
        <v>876845</v>
      </c>
      <c r="O19" s="55">
        <f t="shared" si="6"/>
        <v>2780802</v>
      </c>
    </row>
    <row r="20" spans="1:15" s="281" customFormat="1" ht="18.75" customHeight="1">
      <c r="A20" s="561"/>
      <c r="B20" s="335" t="s">
        <v>8</v>
      </c>
      <c r="C20" s="52">
        <v>1950282</v>
      </c>
      <c r="D20" s="61">
        <v>68838</v>
      </c>
      <c r="E20" s="256">
        <f t="shared" si="0"/>
        <v>2019120</v>
      </c>
      <c r="F20" s="52">
        <v>446293</v>
      </c>
      <c r="G20" s="50">
        <v>461697</v>
      </c>
      <c r="H20" s="56">
        <f t="shared" si="1"/>
        <v>907990</v>
      </c>
      <c r="I20" s="59">
        <v>5238</v>
      </c>
      <c r="J20" s="58">
        <v>5793</v>
      </c>
      <c r="K20" s="57">
        <f t="shared" si="2"/>
        <v>11031</v>
      </c>
      <c r="L20" s="240">
        <f t="shared" si="3"/>
        <v>451531</v>
      </c>
      <c r="M20" s="274">
        <f t="shared" si="4"/>
        <v>467490</v>
      </c>
      <c r="N20" s="286">
        <f t="shared" si="5"/>
        <v>919021</v>
      </c>
      <c r="O20" s="55">
        <f t="shared" si="6"/>
        <v>2938141</v>
      </c>
    </row>
    <row r="21" spans="1:15" s="54" customFormat="1" ht="18.75" customHeight="1">
      <c r="A21" s="561"/>
      <c r="B21" s="335" t="s">
        <v>7</v>
      </c>
      <c r="C21" s="52">
        <v>1938202</v>
      </c>
      <c r="D21" s="61">
        <v>74254</v>
      </c>
      <c r="E21" s="256">
        <f t="shared" si="0"/>
        <v>2012456</v>
      </c>
      <c r="F21" s="52">
        <v>447950</v>
      </c>
      <c r="G21" s="50">
        <v>459962</v>
      </c>
      <c r="H21" s="56">
        <f t="shared" si="1"/>
        <v>907912</v>
      </c>
      <c r="I21" s="59">
        <v>3067</v>
      </c>
      <c r="J21" s="58">
        <v>4722</v>
      </c>
      <c r="K21" s="57">
        <f t="shared" si="2"/>
        <v>7789</v>
      </c>
      <c r="L21" s="240">
        <f t="shared" si="3"/>
        <v>451017</v>
      </c>
      <c r="M21" s="274">
        <f t="shared" si="4"/>
        <v>464684</v>
      </c>
      <c r="N21" s="286">
        <f t="shared" si="5"/>
        <v>915701</v>
      </c>
      <c r="O21" s="55">
        <f t="shared" si="6"/>
        <v>2928157</v>
      </c>
    </row>
    <row r="22" spans="1:15" ht="18.75" customHeight="1" thickBot="1">
      <c r="A22" s="562"/>
      <c r="B22" s="335" t="s">
        <v>6</v>
      </c>
      <c r="C22" s="52">
        <v>2027025</v>
      </c>
      <c r="D22" s="61">
        <v>91349</v>
      </c>
      <c r="E22" s="256">
        <f t="shared" si="0"/>
        <v>2118374</v>
      </c>
      <c r="F22" s="52">
        <v>488917</v>
      </c>
      <c r="G22" s="50">
        <v>565337</v>
      </c>
      <c r="H22" s="56">
        <f t="shared" si="1"/>
        <v>1054254</v>
      </c>
      <c r="I22" s="59">
        <v>5972</v>
      </c>
      <c r="J22" s="58">
        <v>8074</v>
      </c>
      <c r="K22" s="57">
        <f t="shared" si="2"/>
        <v>14046</v>
      </c>
      <c r="L22" s="240">
        <f t="shared" si="3"/>
        <v>494889</v>
      </c>
      <c r="M22" s="274">
        <f t="shared" si="4"/>
        <v>573411</v>
      </c>
      <c r="N22" s="286">
        <f t="shared" si="5"/>
        <v>1068300</v>
      </c>
      <c r="O22" s="55">
        <f t="shared" si="6"/>
        <v>3186674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4"/>
        <v>0</v>
      </c>
      <c r="N23" s="287">
        <f t="shared" si="5"/>
        <v>0</v>
      </c>
      <c r="O23" s="36">
        <f t="shared" si="6"/>
        <v>0</v>
      </c>
    </row>
    <row r="24" spans="1:15" ht="19.5" customHeight="1">
      <c r="A24" s="560">
        <v>2016</v>
      </c>
      <c r="B24" s="338" t="s">
        <v>5</v>
      </c>
      <c r="C24" s="52">
        <v>1941690</v>
      </c>
      <c r="D24" s="61">
        <v>78299</v>
      </c>
      <c r="E24" s="256">
        <f t="shared" si="0"/>
        <v>2019989</v>
      </c>
      <c r="F24" s="60">
        <v>540371</v>
      </c>
      <c r="G24" s="50">
        <v>513548</v>
      </c>
      <c r="H24" s="56">
        <f aca="true" t="shared" si="7" ref="H24:H29">G24+F24</f>
        <v>1053919</v>
      </c>
      <c r="I24" s="59">
        <v>7538</v>
      </c>
      <c r="J24" s="58">
        <v>5677</v>
      </c>
      <c r="K24" s="57">
        <f aca="true" t="shared" si="8" ref="K24:K29">J24+I24</f>
        <v>13215</v>
      </c>
      <c r="L24" s="240">
        <f t="shared" si="3"/>
        <v>547909</v>
      </c>
      <c r="M24" s="274">
        <f t="shared" si="4"/>
        <v>519225</v>
      </c>
      <c r="N24" s="286">
        <f t="shared" si="5"/>
        <v>1067134</v>
      </c>
      <c r="O24" s="55">
        <f t="shared" si="6"/>
        <v>3087123</v>
      </c>
    </row>
    <row r="25" spans="1:15" ht="19.5" customHeight="1">
      <c r="A25" s="560"/>
      <c r="B25" s="338" t="s">
        <v>4</v>
      </c>
      <c r="C25" s="52">
        <v>1737328</v>
      </c>
      <c r="D25" s="61">
        <v>63180</v>
      </c>
      <c r="E25" s="256">
        <f aca="true" t="shared" si="9" ref="E25:E30">D25+C25</f>
        <v>1800508</v>
      </c>
      <c r="F25" s="60">
        <v>434132</v>
      </c>
      <c r="G25" s="50">
        <v>399361</v>
      </c>
      <c r="H25" s="56">
        <f t="shared" si="7"/>
        <v>833493</v>
      </c>
      <c r="I25" s="59">
        <v>2462</v>
      </c>
      <c r="J25" s="58">
        <v>1323</v>
      </c>
      <c r="K25" s="57">
        <f t="shared" si="8"/>
        <v>3785</v>
      </c>
      <c r="L25" s="240">
        <f aca="true" t="shared" si="10" ref="L25:N28">I25+F25</f>
        <v>436594</v>
      </c>
      <c r="M25" s="274">
        <f t="shared" si="10"/>
        <v>400684</v>
      </c>
      <c r="N25" s="286">
        <f t="shared" si="10"/>
        <v>837278</v>
      </c>
      <c r="O25" s="55">
        <f aca="true" t="shared" si="11" ref="O25:O30">N25+E25</f>
        <v>2637786</v>
      </c>
    </row>
    <row r="26" spans="1:15" ht="19.5" customHeight="1">
      <c r="A26" s="560"/>
      <c r="B26" s="338" t="s">
        <v>3</v>
      </c>
      <c r="C26" s="52">
        <v>1867326</v>
      </c>
      <c r="D26" s="61">
        <v>64780</v>
      </c>
      <c r="E26" s="256">
        <f t="shared" si="9"/>
        <v>1932106</v>
      </c>
      <c r="F26" s="60">
        <v>489132</v>
      </c>
      <c r="G26" s="50">
        <v>452820</v>
      </c>
      <c r="H26" s="56">
        <f t="shared" si="7"/>
        <v>941952</v>
      </c>
      <c r="I26" s="59">
        <v>3732</v>
      </c>
      <c r="J26" s="58">
        <v>2099</v>
      </c>
      <c r="K26" s="57">
        <f t="shared" si="8"/>
        <v>5831</v>
      </c>
      <c r="L26" s="240">
        <f t="shared" si="10"/>
        <v>492864</v>
      </c>
      <c r="M26" s="274">
        <f t="shared" si="10"/>
        <v>454919</v>
      </c>
      <c r="N26" s="286">
        <f t="shared" si="10"/>
        <v>947783</v>
      </c>
      <c r="O26" s="55">
        <f t="shared" si="11"/>
        <v>2879889</v>
      </c>
    </row>
    <row r="27" spans="1:15" ht="19.5" customHeight="1">
      <c r="A27" s="560"/>
      <c r="B27" s="338" t="s">
        <v>14</v>
      </c>
      <c r="C27" s="52">
        <v>1733551</v>
      </c>
      <c r="D27" s="61">
        <v>46174</v>
      </c>
      <c r="E27" s="256">
        <f t="shared" si="9"/>
        <v>1779725</v>
      </c>
      <c r="F27" s="60">
        <v>429288</v>
      </c>
      <c r="G27" s="50">
        <v>404527</v>
      </c>
      <c r="H27" s="56">
        <f t="shared" si="7"/>
        <v>833815</v>
      </c>
      <c r="I27" s="59">
        <v>215</v>
      </c>
      <c r="J27" s="58">
        <v>499</v>
      </c>
      <c r="K27" s="57">
        <f t="shared" si="8"/>
        <v>714</v>
      </c>
      <c r="L27" s="240">
        <f t="shared" si="10"/>
        <v>429503</v>
      </c>
      <c r="M27" s="274">
        <f t="shared" si="10"/>
        <v>405026</v>
      </c>
      <c r="N27" s="286">
        <f t="shared" si="10"/>
        <v>834529</v>
      </c>
      <c r="O27" s="55">
        <f t="shared" si="11"/>
        <v>2614254</v>
      </c>
    </row>
    <row r="28" spans="1:15" ht="19.5" customHeight="1">
      <c r="A28" s="560"/>
      <c r="B28" s="338" t="s">
        <v>13</v>
      </c>
      <c r="C28" s="52">
        <v>1881110</v>
      </c>
      <c r="D28" s="61">
        <v>57515</v>
      </c>
      <c r="E28" s="256">
        <f t="shared" si="9"/>
        <v>1938625</v>
      </c>
      <c r="F28" s="60">
        <v>465961</v>
      </c>
      <c r="G28" s="50">
        <v>433249</v>
      </c>
      <c r="H28" s="56">
        <f t="shared" si="7"/>
        <v>899210</v>
      </c>
      <c r="I28" s="59">
        <v>419</v>
      </c>
      <c r="J28" s="58">
        <v>267</v>
      </c>
      <c r="K28" s="57">
        <f t="shared" si="8"/>
        <v>686</v>
      </c>
      <c r="L28" s="240">
        <f t="shared" si="10"/>
        <v>466380</v>
      </c>
      <c r="M28" s="274">
        <f t="shared" si="10"/>
        <v>433516</v>
      </c>
      <c r="N28" s="286">
        <f t="shared" si="10"/>
        <v>899896</v>
      </c>
      <c r="O28" s="55">
        <f t="shared" si="11"/>
        <v>2838521</v>
      </c>
    </row>
    <row r="29" spans="1:15" ht="19.5" customHeight="1">
      <c r="A29" s="560"/>
      <c r="B29" s="338" t="s">
        <v>12</v>
      </c>
      <c r="C29" s="52">
        <v>1978742</v>
      </c>
      <c r="D29" s="61">
        <v>67416</v>
      </c>
      <c r="E29" s="256">
        <f t="shared" si="9"/>
        <v>2046158</v>
      </c>
      <c r="F29" s="60">
        <v>521882</v>
      </c>
      <c r="G29" s="50">
        <v>488339</v>
      </c>
      <c r="H29" s="56">
        <f t="shared" si="7"/>
        <v>1010221</v>
      </c>
      <c r="I29" s="59">
        <v>820</v>
      </c>
      <c r="J29" s="58">
        <v>647</v>
      </c>
      <c r="K29" s="57">
        <f t="shared" si="8"/>
        <v>1467</v>
      </c>
      <c r="L29" s="240">
        <f aca="true" t="shared" si="12" ref="L29:N30">I29+F29</f>
        <v>522702</v>
      </c>
      <c r="M29" s="274">
        <f t="shared" si="12"/>
        <v>488986</v>
      </c>
      <c r="N29" s="286">
        <f t="shared" si="12"/>
        <v>1011688</v>
      </c>
      <c r="O29" s="55">
        <f t="shared" si="11"/>
        <v>3057846</v>
      </c>
    </row>
    <row r="30" spans="1:15" ht="19.5" customHeight="1">
      <c r="A30" s="560"/>
      <c r="B30" s="338" t="s">
        <v>11</v>
      </c>
      <c r="C30" s="52">
        <v>2040378</v>
      </c>
      <c r="D30" s="61">
        <v>68740</v>
      </c>
      <c r="E30" s="256">
        <f t="shared" si="9"/>
        <v>2109118</v>
      </c>
      <c r="F30" s="60">
        <v>522398</v>
      </c>
      <c r="G30" s="50">
        <v>585869</v>
      </c>
      <c r="H30" s="56">
        <f>G30+F30</f>
        <v>1108267</v>
      </c>
      <c r="I30" s="59">
        <v>1351</v>
      </c>
      <c r="J30" s="58">
        <v>1299</v>
      </c>
      <c r="K30" s="57">
        <f>J30+I30</f>
        <v>2650</v>
      </c>
      <c r="L30" s="240">
        <f t="shared" si="12"/>
        <v>523749</v>
      </c>
      <c r="M30" s="274">
        <f t="shared" si="12"/>
        <v>587168</v>
      </c>
      <c r="N30" s="286">
        <f t="shared" si="12"/>
        <v>1110917</v>
      </c>
      <c r="O30" s="55">
        <f t="shared" si="11"/>
        <v>3220035</v>
      </c>
    </row>
    <row r="31" spans="1:15" ht="19.5" customHeight="1">
      <c r="A31" s="560"/>
      <c r="B31" s="338" t="s">
        <v>10</v>
      </c>
      <c r="C31" s="52">
        <v>2004188</v>
      </c>
      <c r="D31" s="61">
        <v>62894</v>
      </c>
      <c r="E31" s="256">
        <f>D31+C31</f>
        <v>2067082</v>
      </c>
      <c r="F31" s="60">
        <v>551517</v>
      </c>
      <c r="G31" s="50">
        <v>516722</v>
      </c>
      <c r="H31" s="56">
        <f>G31+F31</f>
        <v>1068239</v>
      </c>
      <c r="I31" s="59">
        <v>585</v>
      </c>
      <c r="J31" s="58">
        <v>437</v>
      </c>
      <c r="K31" s="57">
        <f>J31+I31</f>
        <v>1022</v>
      </c>
      <c r="L31" s="240">
        <f aca="true" t="shared" si="13" ref="L31:N32">I31+F31</f>
        <v>552102</v>
      </c>
      <c r="M31" s="274">
        <f t="shared" si="13"/>
        <v>517159</v>
      </c>
      <c r="N31" s="286">
        <f t="shared" si="13"/>
        <v>1069261</v>
      </c>
      <c r="O31" s="55">
        <f>N31+E31</f>
        <v>3136343</v>
      </c>
    </row>
    <row r="32" spans="1:15" ht="19.5" customHeight="1" thickBot="1">
      <c r="A32" s="571"/>
      <c r="B32" s="338" t="s">
        <v>9</v>
      </c>
      <c r="C32" s="52">
        <v>1927417</v>
      </c>
      <c r="D32" s="61">
        <v>62716</v>
      </c>
      <c r="E32" s="256">
        <f>D32+C32</f>
        <v>1990133</v>
      </c>
      <c r="F32" s="60">
        <v>487389</v>
      </c>
      <c r="G32" s="50">
        <v>453667</v>
      </c>
      <c r="H32" s="56">
        <f>G32+F32</f>
        <v>941056</v>
      </c>
      <c r="I32" s="59">
        <v>442</v>
      </c>
      <c r="J32" s="58">
        <v>353</v>
      </c>
      <c r="K32" s="57">
        <f>J32+I32</f>
        <v>795</v>
      </c>
      <c r="L32" s="240">
        <f t="shared" si="13"/>
        <v>487831</v>
      </c>
      <c r="M32" s="274">
        <f t="shared" si="13"/>
        <v>454020</v>
      </c>
      <c r="N32" s="286">
        <f t="shared" si="13"/>
        <v>941851</v>
      </c>
      <c r="O32" s="55">
        <f>N32+E32</f>
        <v>2931984</v>
      </c>
    </row>
    <row r="33" spans="1:15" ht="18" customHeight="1">
      <c r="A33" s="53" t="s">
        <v>2</v>
      </c>
      <c r="B33" s="41"/>
      <c r="C33" s="40"/>
      <c r="D33" s="39"/>
      <c r="E33" s="258"/>
      <c r="F33" s="40"/>
      <c r="G33" s="39"/>
      <c r="H33" s="38"/>
      <c r="I33" s="40"/>
      <c r="J33" s="39"/>
      <c r="K33" s="38"/>
      <c r="L33" s="85"/>
      <c r="M33" s="275"/>
      <c r="N33" s="287"/>
      <c r="O33" s="36"/>
    </row>
    <row r="34" spans="1:15" ht="18" customHeight="1">
      <c r="A34" s="35" t="s">
        <v>148</v>
      </c>
      <c r="B34" s="48"/>
      <c r="C34" s="52">
        <f>SUM(C11:C19)</f>
        <v>16383469</v>
      </c>
      <c r="D34" s="50">
        <f aca="true" t="shared" si="14" ref="D34:O34">SUM(D11:D19)</f>
        <v>582921</v>
      </c>
      <c r="E34" s="259">
        <f t="shared" si="14"/>
        <v>16966390</v>
      </c>
      <c r="F34" s="52">
        <f t="shared" si="14"/>
        <v>4076643</v>
      </c>
      <c r="G34" s="50">
        <f t="shared" si="14"/>
        <v>3954989</v>
      </c>
      <c r="H34" s="51">
        <f t="shared" si="14"/>
        <v>8031632</v>
      </c>
      <c r="I34" s="52">
        <f t="shared" si="14"/>
        <v>38352</v>
      </c>
      <c r="J34" s="50">
        <f t="shared" si="14"/>
        <v>41985</v>
      </c>
      <c r="K34" s="51">
        <f t="shared" si="14"/>
        <v>80337</v>
      </c>
      <c r="L34" s="52">
        <f t="shared" si="14"/>
        <v>4114995</v>
      </c>
      <c r="M34" s="276">
        <f t="shared" si="14"/>
        <v>3996974</v>
      </c>
      <c r="N34" s="288">
        <f t="shared" si="14"/>
        <v>8111969</v>
      </c>
      <c r="O34" s="49">
        <f t="shared" si="14"/>
        <v>25078359</v>
      </c>
    </row>
    <row r="35" spans="1:15" ht="18" customHeight="1" thickBot="1">
      <c r="A35" s="35" t="s">
        <v>149</v>
      </c>
      <c r="B35" s="48"/>
      <c r="C35" s="47">
        <f>SUM(C24:C32)</f>
        <v>17111730</v>
      </c>
      <c r="D35" s="44">
        <f aca="true" t="shared" si="15" ref="D35:O35">SUM(D24:D32)</f>
        <v>571714</v>
      </c>
      <c r="E35" s="260">
        <f t="shared" si="15"/>
        <v>17683444</v>
      </c>
      <c r="F35" s="46">
        <f t="shared" si="15"/>
        <v>4442070</v>
      </c>
      <c r="G35" s="44">
        <f t="shared" si="15"/>
        <v>4248102</v>
      </c>
      <c r="H35" s="45">
        <f t="shared" si="15"/>
        <v>8690172</v>
      </c>
      <c r="I35" s="46">
        <f t="shared" si="15"/>
        <v>17564</v>
      </c>
      <c r="J35" s="44">
        <f t="shared" si="15"/>
        <v>12601</v>
      </c>
      <c r="K35" s="45">
        <f t="shared" si="15"/>
        <v>30165</v>
      </c>
      <c r="L35" s="46">
        <f t="shared" si="15"/>
        <v>4459634</v>
      </c>
      <c r="M35" s="277">
        <f t="shared" si="15"/>
        <v>4260703</v>
      </c>
      <c r="N35" s="289">
        <f t="shared" si="15"/>
        <v>8720337</v>
      </c>
      <c r="O35" s="43">
        <f t="shared" si="15"/>
        <v>26403781</v>
      </c>
    </row>
    <row r="36" spans="1:15" ht="17.25" customHeight="1">
      <c r="A36" s="42" t="s">
        <v>1</v>
      </c>
      <c r="B36" s="41"/>
      <c r="C36" s="40"/>
      <c r="D36" s="39"/>
      <c r="E36" s="261"/>
      <c r="F36" s="40"/>
      <c r="G36" s="39"/>
      <c r="H36" s="37"/>
      <c r="I36" s="40"/>
      <c r="J36" s="39"/>
      <c r="K36" s="38"/>
      <c r="L36" s="85"/>
      <c r="M36" s="275"/>
      <c r="N36" s="290"/>
      <c r="O36" s="36"/>
    </row>
    <row r="37" spans="1:15" ht="17.25" customHeight="1">
      <c r="A37" s="35" t="s">
        <v>150</v>
      </c>
      <c r="B37" s="34"/>
      <c r="C37" s="311">
        <f>(C32/C19-1)*100</f>
        <v>4.594941022735655</v>
      </c>
      <c r="D37" s="312">
        <f aca="true" t="shared" si="16" ref="D37:O37">(D32/D19-1)*100</f>
        <v>2.4553607893748053</v>
      </c>
      <c r="E37" s="313">
        <f t="shared" si="16"/>
        <v>4.526152638951397</v>
      </c>
      <c r="F37" s="311">
        <f t="shared" si="16"/>
        <v>8.479340829571868</v>
      </c>
      <c r="G37" s="314">
        <f t="shared" si="16"/>
        <v>8.983570798830565</v>
      </c>
      <c r="H37" s="315">
        <f t="shared" si="16"/>
        <v>8.721837694078882</v>
      </c>
      <c r="I37" s="316">
        <f t="shared" si="16"/>
        <v>-91.90624427760483</v>
      </c>
      <c r="J37" s="312">
        <f t="shared" si="16"/>
        <v>-93.93574987115616</v>
      </c>
      <c r="K37" s="317">
        <f t="shared" si="16"/>
        <v>-92.95337706080483</v>
      </c>
      <c r="L37" s="316">
        <f t="shared" si="16"/>
        <v>7.273838765219809</v>
      </c>
      <c r="M37" s="318">
        <f t="shared" si="16"/>
        <v>7.564227703912896</v>
      </c>
      <c r="N37" s="319">
        <f t="shared" si="16"/>
        <v>7.413624985031553</v>
      </c>
      <c r="O37" s="320">
        <f t="shared" si="16"/>
        <v>5.436633028888793</v>
      </c>
    </row>
    <row r="38" spans="1:15" ht="7.5" customHeight="1" thickBot="1">
      <c r="A38" s="33"/>
      <c r="B38" s="32"/>
      <c r="C38" s="31"/>
      <c r="D38" s="30"/>
      <c r="E38" s="262"/>
      <c r="F38" s="29"/>
      <c r="G38" s="27"/>
      <c r="H38" s="26"/>
      <c r="I38" s="29"/>
      <c r="J38" s="27"/>
      <c r="K38" s="28"/>
      <c r="L38" s="29"/>
      <c r="M38" s="278"/>
      <c r="N38" s="291"/>
      <c r="O38" s="25"/>
    </row>
    <row r="39" spans="1:15" ht="17.25" customHeight="1">
      <c r="A39" s="24" t="s">
        <v>0</v>
      </c>
      <c r="B39" s="23"/>
      <c r="C39" s="22"/>
      <c r="D39" s="21"/>
      <c r="E39" s="263"/>
      <c r="F39" s="20"/>
      <c r="G39" s="18"/>
      <c r="H39" s="17"/>
      <c r="I39" s="20"/>
      <c r="J39" s="18"/>
      <c r="K39" s="19"/>
      <c r="L39" s="20"/>
      <c r="M39" s="279"/>
      <c r="N39" s="292"/>
      <c r="O39" s="16"/>
    </row>
    <row r="40" spans="1:15" ht="17.25" customHeight="1" thickBot="1">
      <c r="A40" s="299" t="s">
        <v>151</v>
      </c>
      <c r="B40" s="15"/>
      <c r="C40" s="14">
        <f aca="true" t="shared" si="17" ref="C40:O40">(C35/C34-1)*100</f>
        <v>4.445096456678366</v>
      </c>
      <c r="D40" s="10">
        <f t="shared" si="17"/>
        <v>-1.92255897454372</v>
      </c>
      <c r="E40" s="264">
        <f t="shared" si="17"/>
        <v>4.226320389900273</v>
      </c>
      <c r="F40" s="14">
        <f t="shared" si="17"/>
        <v>8.963919577946843</v>
      </c>
      <c r="G40" s="13">
        <f t="shared" si="17"/>
        <v>7.411221624130948</v>
      </c>
      <c r="H40" s="9">
        <f t="shared" si="17"/>
        <v>8.199329849773985</v>
      </c>
      <c r="I40" s="12">
        <f t="shared" si="17"/>
        <v>-54.20317062995411</v>
      </c>
      <c r="J40" s="10">
        <f t="shared" si="17"/>
        <v>-69.9869000833631</v>
      </c>
      <c r="K40" s="11">
        <f t="shared" si="17"/>
        <v>-62.45192128160125</v>
      </c>
      <c r="L40" s="12">
        <f t="shared" si="17"/>
        <v>8.375198511784344</v>
      </c>
      <c r="M40" s="280">
        <f t="shared" si="17"/>
        <v>6.59821655082069</v>
      </c>
      <c r="N40" s="293">
        <f t="shared" si="17"/>
        <v>7.499634182527082</v>
      </c>
      <c r="O40" s="8">
        <f t="shared" si="17"/>
        <v>5.285122523367658</v>
      </c>
    </row>
    <row r="41" spans="1:14" s="5" customFormat="1" ht="11.25" customHeight="1" thickTop="1">
      <c r="A41" s="8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4" t="s">
        <v>145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3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A24:A32"/>
  </mergeCells>
  <conditionalFormatting sqref="P37:IV37 P40:IV40">
    <cfRule type="cellIs" priority="4" dxfId="93" operator="lessThan" stopIfTrue="1">
      <formula>0</formula>
    </cfRule>
  </conditionalFormatting>
  <conditionalFormatting sqref="A37:B37 A40:B40">
    <cfRule type="cellIs" priority="1" dxfId="93" operator="lessThan" stopIfTrue="1">
      <formula>0</formula>
    </cfRule>
  </conditionalFormatting>
  <conditionalFormatting sqref="C36:O40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0">
      <selection activeCell="N40" sqref="N40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77" t="s">
        <v>26</v>
      </c>
      <c r="O1" s="577"/>
    </row>
    <row r="2" ht="5.25" customHeight="1"/>
    <row r="3" ht="4.5" customHeight="1" thickBot="1"/>
    <row r="4" spans="1:15" ht="13.5" customHeight="1" thickTop="1">
      <c r="A4" s="583" t="s">
        <v>30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5"/>
    </row>
    <row r="5" spans="1:15" ht="12.75" customHeight="1">
      <c r="A5" s="586"/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8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65" t="s">
        <v>24</v>
      </c>
      <c r="D7" s="566"/>
      <c r="E7" s="576"/>
      <c r="F7" s="572" t="s">
        <v>23</v>
      </c>
      <c r="G7" s="573"/>
      <c r="H7" s="573"/>
      <c r="I7" s="573"/>
      <c r="J7" s="573"/>
      <c r="K7" s="573"/>
      <c r="L7" s="573"/>
      <c r="M7" s="573"/>
      <c r="N7" s="589"/>
      <c r="O7" s="578" t="s">
        <v>22</v>
      </c>
    </row>
    <row r="8" spans="1:15" ht="3.75" customHeight="1" thickBot="1">
      <c r="A8" s="78"/>
      <c r="B8" s="77"/>
      <c r="C8" s="76"/>
      <c r="D8" s="75"/>
      <c r="E8" s="74"/>
      <c r="F8" s="574"/>
      <c r="G8" s="575"/>
      <c r="H8" s="575"/>
      <c r="I8" s="575"/>
      <c r="J8" s="575"/>
      <c r="K8" s="575"/>
      <c r="L8" s="575"/>
      <c r="M8" s="575"/>
      <c r="N8" s="590"/>
      <c r="O8" s="579"/>
    </row>
    <row r="9" spans="1:15" ht="21.75" customHeight="1" thickBot="1" thickTop="1">
      <c r="A9" s="563" t="s">
        <v>21</v>
      </c>
      <c r="B9" s="564"/>
      <c r="C9" s="567" t="s">
        <v>20</v>
      </c>
      <c r="D9" s="569" t="s">
        <v>19</v>
      </c>
      <c r="E9" s="581" t="s">
        <v>15</v>
      </c>
      <c r="F9" s="565" t="s">
        <v>20</v>
      </c>
      <c r="G9" s="566"/>
      <c r="H9" s="566"/>
      <c r="I9" s="565" t="s">
        <v>19</v>
      </c>
      <c r="J9" s="566"/>
      <c r="K9" s="576"/>
      <c r="L9" s="87" t="s">
        <v>18</v>
      </c>
      <c r="M9" s="86"/>
      <c r="N9" s="86"/>
      <c r="O9" s="579"/>
    </row>
    <row r="10" spans="1:15" s="67" customFormat="1" ht="18.75" customHeight="1" thickBot="1">
      <c r="A10" s="73"/>
      <c r="B10" s="72"/>
      <c r="C10" s="568"/>
      <c r="D10" s="570"/>
      <c r="E10" s="582"/>
      <c r="F10" s="70" t="s">
        <v>29</v>
      </c>
      <c r="G10" s="69" t="s">
        <v>28</v>
      </c>
      <c r="H10" s="68" t="s">
        <v>15</v>
      </c>
      <c r="I10" s="70" t="s">
        <v>29</v>
      </c>
      <c r="J10" s="69" t="s">
        <v>28</v>
      </c>
      <c r="K10" s="71" t="s">
        <v>15</v>
      </c>
      <c r="L10" s="70" t="s">
        <v>29</v>
      </c>
      <c r="M10" s="273" t="s">
        <v>28</v>
      </c>
      <c r="N10" s="324" t="s">
        <v>15</v>
      </c>
      <c r="O10" s="580"/>
    </row>
    <row r="11" spans="1:15" s="65" customFormat="1" ht="18.75" customHeight="1" thickTop="1">
      <c r="A11" s="560">
        <v>2015</v>
      </c>
      <c r="B11" s="335" t="s">
        <v>5</v>
      </c>
      <c r="C11" s="302">
        <v>11422.357000000005</v>
      </c>
      <c r="D11" s="303">
        <v>893.5599999999994</v>
      </c>
      <c r="E11" s="255">
        <f aca="true" t="shared" si="0" ref="E11:E24">D11+C11</f>
        <v>12315.917000000005</v>
      </c>
      <c r="F11" s="302">
        <v>27552.825000000004</v>
      </c>
      <c r="G11" s="304">
        <v>14248.001999999999</v>
      </c>
      <c r="H11" s="305">
        <f aca="true" t="shared" si="1" ref="H11:H22">G11+F11</f>
        <v>41800.827000000005</v>
      </c>
      <c r="I11" s="306">
        <v>3310.6169999999997</v>
      </c>
      <c r="J11" s="307">
        <v>1058.1740000000002</v>
      </c>
      <c r="K11" s="308">
        <f aca="true" t="shared" si="2" ref="K11:K22">J11+I11</f>
        <v>4368.791</v>
      </c>
      <c r="L11" s="309">
        <f aca="true" t="shared" si="3" ref="L11:N24">I11+F11</f>
        <v>30863.442000000003</v>
      </c>
      <c r="M11" s="310">
        <f t="shared" si="3"/>
        <v>15306.176</v>
      </c>
      <c r="N11" s="285">
        <f t="shared" si="3"/>
        <v>46169.618</v>
      </c>
      <c r="O11" s="66">
        <f aca="true" t="shared" si="4" ref="O11:O24">N11+E11</f>
        <v>58485.535</v>
      </c>
    </row>
    <row r="12" spans="1:15" ht="18.75" customHeight="1">
      <c r="A12" s="561"/>
      <c r="B12" s="335" t="s">
        <v>4</v>
      </c>
      <c r="C12" s="52">
        <v>11591.259999999997</v>
      </c>
      <c r="D12" s="61">
        <v>968.0126000000004</v>
      </c>
      <c r="E12" s="256">
        <f t="shared" si="0"/>
        <v>12559.272599999997</v>
      </c>
      <c r="F12" s="52">
        <v>27124.27799999999</v>
      </c>
      <c r="G12" s="50">
        <v>14538.316000000006</v>
      </c>
      <c r="H12" s="56">
        <f t="shared" si="1"/>
        <v>41662.594</v>
      </c>
      <c r="I12" s="59">
        <v>5137.088</v>
      </c>
      <c r="J12" s="58">
        <v>975.6529999999999</v>
      </c>
      <c r="K12" s="57">
        <f t="shared" si="2"/>
        <v>6112.741</v>
      </c>
      <c r="L12" s="240">
        <f t="shared" si="3"/>
        <v>32261.36599999999</v>
      </c>
      <c r="M12" s="274">
        <f t="shared" si="3"/>
        <v>15513.969000000006</v>
      </c>
      <c r="N12" s="286">
        <f t="shared" si="3"/>
        <v>47775.335</v>
      </c>
      <c r="O12" s="55">
        <f t="shared" si="4"/>
        <v>60334.607599999996</v>
      </c>
    </row>
    <row r="13" spans="1:15" ht="18.75" customHeight="1">
      <c r="A13" s="561"/>
      <c r="B13" s="335" t="s">
        <v>3</v>
      </c>
      <c r="C13" s="52">
        <v>13973.525</v>
      </c>
      <c r="D13" s="61">
        <v>1109.356999999999</v>
      </c>
      <c r="E13" s="256">
        <f t="shared" si="0"/>
        <v>15082.881999999998</v>
      </c>
      <c r="F13" s="52">
        <v>28377.52800000001</v>
      </c>
      <c r="G13" s="50">
        <v>16314.130000000005</v>
      </c>
      <c r="H13" s="56">
        <f t="shared" si="1"/>
        <v>44691.65800000001</v>
      </c>
      <c r="I13" s="240">
        <v>3826.87</v>
      </c>
      <c r="J13" s="58">
        <v>2381.3109999999997</v>
      </c>
      <c r="K13" s="57">
        <f t="shared" si="2"/>
        <v>6208.181</v>
      </c>
      <c r="L13" s="240">
        <f t="shared" si="3"/>
        <v>32204.39800000001</v>
      </c>
      <c r="M13" s="274">
        <f t="shared" si="3"/>
        <v>18695.441000000006</v>
      </c>
      <c r="N13" s="286">
        <f t="shared" si="3"/>
        <v>50899.83900000001</v>
      </c>
      <c r="O13" s="55">
        <f t="shared" si="4"/>
        <v>65982.721</v>
      </c>
    </row>
    <row r="14" spans="1:15" ht="18.75" customHeight="1">
      <c r="A14" s="561"/>
      <c r="B14" s="335" t="s">
        <v>14</v>
      </c>
      <c r="C14" s="52">
        <v>12208.576999999994</v>
      </c>
      <c r="D14" s="61">
        <v>964.9569999999997</v>
      </c>
      <c r="E14" s="256">
        <f t="shared" si="0"/>
        <v>13173.533999999994</v>
      </c>
      <c r="F14" s="52">
        <v>29626.566000000013</v>
      </c>
      <c r="G14" s="50">
        <v>14850.063</v>
      </c>
      <c r="H14" s="56">
        <f t="shared" si="1"/>
        <v>44476.629000000015</v>
      </c>
      <c r="I14" s="59">
        <v>7135.207</v>
      </c>
      <c r="J14" s="58">
        <v>1884.4250000000002</v>
      </c>
      <c r="K14" s="57">
        <f t="shared" si="2"/>
        <v>9019.632000000001</v>
      </c>
      <c r="L14" s="240">
        <f t="shared" si="3"/>
        <v>36761.773000000016</v>
      </c>
      <c r="M14" s="274">
        <f t="shared" si="3"/>
        <v>16734.488</v>
      </c>
      <c r="N14" s="286">
        <f t="shared" si="3"/>
        <v>53496.26100000001</v>
      </c>
      <c r="O14" s="55">
        <f t="shared" si="4"/>
        <v>66669.79500000001</v>
      </c>
    </row>
    <row r="15" spans="1:15" s="65" customFormat="1" ht="18.75" customHeight="1">
      <c r="A15" s="561"/>
      <c r="B15" s="335" t="s">
        <v>13</v>
      </c>
      <c r="C15" s="52">
        <v>13080.334000000003</v>
      </c>
      <c r="D15" s="61">
        <v>1159.193999999999</v>
      </c>
      <c r="E15" s="256">
        <f t="shared" si="0"/>
        <v>14239.528000000002</v>
      </c>
      <c r="F15" s="52">
        <v>29504.545999999984</v>
      </c>
      <c r="G15" s="50">
        <v>16065.203999999998</v>
      </c>
      <c r="H15" s="56">
        <f t="shared" si="1"/>
        <v>45569.749999999985</v>
      </c>
      <c r="I15" s="59">
        <v>4039.4820000000004</v>
      </c>
      <c r="J15" s="58">
        <v>1740.6999999999998</v>
      </c>
      <c r="K15" s="57">
        <f t="shared" si="2"/>
        <v>5780.182000000001</v>
      </c>
      <c r="L15" s="240">
        <f t="shared" si="3"/>
        <v>33544.027999999984</v>
      </c>
      <c r="M15" s="274">
        <f t="shared" si="3"/>
        <v>17805.904</v>
      </c>
      <c r="N15" s="286">
        <f t="shared" si="3"/>
        <v>51349.931999999986</v>
      </c>
      <c r="O15" s="55">
        <f t="shared" si="4"/>
        <v>65589.45999999999</v>
      </c>
    </row>
    <row r="16" spans="1:15" s="252" customFormat="1" ht="18.75" customHeight="1">
      <c r="A16" s="561"/>
      <c r="B16" s="336" t="s">
        <v>12</v>
      </c>
      <c r="C16" s="52">
        <v>12352.007000000001</v>
      </c>
      <c r="D16" s="61">
        <v>1306.6719999999996</v>
      </c>
      <c r="E16" s="256">
        <f t="shared" si="0"/>
        <v>13658.679</v>
      </c>
      <c r="F16" s="52">
        <v>25557.666000000005</v>
      </c>
      <c r="G16" s="50">
        <v>15181.581999999991</v>
      </c>
      <c r="H16" s="56">
        <f t="shared" si="1"/>
        <v>40739.24799999999</v>
      </c>
      <c r="I16" s="59">
        <v>3415.4640000000004</v>
      </c>
      <c r="J16" s="58">
        <v>1376.77</v>
      </c>
      <c r="K16" s="57">
        <f t="shared" si="2"/>
        <v>4792.234</v>
      </c>
      <c r="L16" s="240">
        <f t="shared" si="3"/>
        <v>28973.130000000005</v>
      </c>
      <c r="M16" s="274">
        <f t="shared" si="3"/>
        <v>16558.35199999999</v>
      </c>
      <c r="N16" s="286">
        <f t="shared" si="3"/>
        <v>45531.48199999999</v>
      </c>
      <c r="O16" s="55">
        <f t="shared" si="4"/>
        <v>59190.16099999999</v>
      </c>
    </row>
    <row r="17" spans="1:15" s="265" customFormat="1" ht="18.75" customHeight="1">
      <c r="A17" s="561"/>
      <c r="B17" s="335" t="s">
        <v>11</v>
      </c>
      <c r="C17" s="52">
        <v>14170.993999999995</v>
      </c>
      <c r="D17" s="61">
        <v>1403.0439999999994</v>
      </c>
      <c r="E17" s="256">
        <f t="shared" si="0"/>
        <v>15574.037999999995</v>
      </c>
      <c r="F17" s="52">
        <v>26989.007999999994</v>
      </c>
      <c r="G17" s="50">
        <v>16475.081</v>
      </c>
      <c r="H17" s="56">
        <f t="shared" si="1"/>
        <v>43464.08899999999</v>
      </c>
      <c r="I17" s="59">
        <v>2718.3680000000004</v>
      </c>
      <c r="J17" s="58">
        <v>1373.1100000000001</v>
      </c>
      <c r="K17" s="57">
        <f t="shared" si="2"/>
        <v>4091.4780000000005</v>
      </c>
      <c r="L17" s="240">
        <f t="shared" si="3"/>
        <v>29707.375999999997</v>
      </c>
      <c r="M17" s="274">
        <f t="shared" si="3"/>
        <v>17848.191</v>
      </c>
      <c r="N17" s="286">
        <f t="shared" si="3"/>
        <v>47555.566999999995</v>
      </c>
      <c r="O17" s="55">
        <f t="shared" si="4"/>
        <v>63129.60499999999</v>
      </c>
    </row>
    <row r="18" spans="1:15" s="272" customFormat="1" ht="18.75" customHeight="1">
      <c r="A18" s="561"/>
      <c r="B18" s="335" t="s">
        <v>10</v>
      </c>
      <c r="C18" s="52">
        <v>14005.046999999999</v>
      </c>
      <c r="D18" s="61">
        <v>1545.9399999999994</v>
      </c>
      <c r="E18" s="256">
        <f t="shared" si="0"/>
        <v>15550.986999999997</v>
      </c>
      <c r="F18" s="52">
        <v>26303.153000000002</v>
      </c>
      <c r="G18" s="50">
        <v>15953.664</v>
      </c>
      <c r="H18" s="56">
        <f t="shared" si="1"/>
        <v>42256.817</v>
      </c>
      <c r="I18" s="59">
        <v>2521.7970000000005</v>
      </c>
      <c r="J18" s="58">
        <v>964.207</v>
      </c>
      <c r="K18" s="57">
        <f t="shared" si="2"/>
        <v>3486.0040000000004</v>
      </c>
      <c r="L18" s="240">
        <f t="shared" si="3"/>
        <v>28824.950000000004</v>
      </c>
      <c r="M18" s="274">
        <f t="shared" si="3"/>
        <v>16917.871</v>
      </c>
      <c r="N18" s="286">
        <f t="shared" si="3"/>
        <v>45742.821</v>
      </c>
      <c r="O18" s="55">
        <f t="shared" si="4"/>
        <v>61293.808000000005</v>
      </c>
    </row>
    <row r="19" spans="1:15" ht="18.75" customHeight="1">
      <c r="A19" s="561"/>
      <c r="B19" s="335" t="s">
        <v>9</v>
      </c>
      <c r="C19" s="52">
        <v>15249.55800000002</v>
      </c>
      <c r="D19" s="61">
        <v>1550.0459999999994</v>
      </c>
      <c r="E19" s="256">
        <f t="shared" si="0"/>
        <v>16799.604000000018</v>
      </c>
      <c r="F19" s="52">
        <v>25300.704999999998</v>
      </c>
      <c r="G19" s="50">
        <v>14667.309</v>
      </c>
      <c r="H19" s="56">
        <f t="shared" si="1"/>
        <v>39968.013999999996</v>
      </c>
      <c r="I19" s="59">
        <v>6098.961</v>
      </c>
      <c r="J19" s="58">
        <v>2391.16</v>
      </c>
      <c r="K19" s="57">
        <f t="shared" si="2"/>
        <v>8490.121</v>
      </c>
      <c r="L19" s="240">
        <f t="shared" si="3"/>
        <v>31399.665999999997</v>
      </c>
      <c r="M19" s="274">
        <f t="shared" si="3"/>
        <v>17058.468999999997</v>
      </c>
      <c r="N19" s="286">
        <f t="shared" si="3"/>
        <v>48458.134999999995</v>
      </c>
      <c r="O19" s="55">
        <f t="shared" si="4"/>
        <v>65257.739000000016</v>
      </c>
    </row>
    <row r="20" spans="1:15" s="281" customFormat="1" ht="18.75" customHeight="1">
      <c r="A20" s="561"/>
      <c r="B20" s="335" t="s">
        <v>8</v>
      </c>
      <c r="C20" s="52">
        <v>15225.129000000006</v>
      </c>
      <c r="D20" s="61">
        <v>1540.7509999999993</v>
      </c>
      <c r="E20" s="256">
        <f t="shared" si="0"/>
        <v>16765.880000000005</v>
      </c>
      <c r="F20" s="52">
        <v>28413.067999999992</v>
      </c>
      <c r="G20" s="50">
        <v>18016.337</v>
      </c>
      <c r="H20" s="56">
        <f t="shared" si="1"/>
        <v>46429.40499999999</v>
      </c>
      <c r="I20" s="59">
        <v>5377.886</v>
      </c>
      <c r="J20" s="58">
        <v>1382.7149999999997</v>
      </c>
      <c r="K20" s="57">
        <f t="shared" si="2"/>
        <v>6760.601000000001</v>
      </c>
      <c r="L20" s="240">
        <f t="shared" si="3"/>
        <v>33790.95399999999</v>
      </c>
      <c r="M20" s="274">
        <f t="shared" si="3"/>
        <v>19399.052</v>
      </c>
      <c r="N20" s="286">
        <f t="shared" si="3"/>
        <v>53190.005999999994</v>
      </c>
      <c r="O20" s="55">
        <f t="shared" si="4"/>
        <v>69955.886</v>
      </c>
    </row>
    <row r="21" spans="1:15" s="54" customFormat="1" ht="18.75" customHeight="1">
      <c r="A21" s="561"/>
      <c r="B21" s="335" t="s">
        <v>7</v>
      </c>
      <c r="C21" s="52">
        <v>14331.955999999995</v>
      </c>
      <c r="D21" s="61">
        <v>1504.1529999999996</v>
      </c>
      <c r="E21" s="256">
        <f t="shared" si="0"/>
        <v>15836.108999999995</v>
      </c>
      <c r="F21" s="52">
        <v>27908.215999999993</v>
      </c>
      <c r="G21" s="50">
        <v>18524.639</v>
      </c>
      <c r="H21" s="56">
        <f t="shared" si="1"/>
        <v>46432.854999999996</v>
      </c>
      <c r="I21" s="59">
        <v>4034.2280000000005</v>
      </c>
      <c r="J21" s="58">
        <v>2390.4280000000003</v>
      </c>
      <c r="K21" s="57">
        <f t="shared" si="2"/>
        <v>6424.656000000001</v>
      </c>
      <c r="L21" s="240">
        <f t="shared" si="3"/>
        <v>31942.443999999992</v>
      </c>
      <c r="M21" s="274">
        <f t="shared" si="3"/>
        <v>20915.067</v>
      </c>
      <c r="N21" s="286">
        <f t="shared" si="3"/>
        <v>52857.511</v>
      </c>
      <c r="O21" s="55">
        <f t="shared" si="4"/>
        <v>68693.62</v>
      </c>
    </row>
    <row r="22" spans="1:15" ht="18.75" customHeight="1" thickBot="1">
      <c r="A22" s="562"/>
      <c r="B22" s="335" t="s">
        <v>6</v>
      </c>
      <c r="C22" s="52">
        <v>15242.794</v>
      </c>
      <c r="D22" s="61">
        <v>2548.079</v>
      </c>
      <c r="E22" s="256">
        <f t="shared" si="0"/>
        <v>17790.873</v>
      </c>
      <c r="F22" s="52">
        <v>22089.507000000016</v>
      </c>
      <c r="G22" s="50">
        <v>17128.448</v>
      </c>
      <c r="H22" s="56">
        <f t="shared" si="1"/>
        <v>39217.955000000016</v>
      </c>
      <c r="I22" s="59">
        <v>5306.241</v>
      </c>
      <c r="J22" s="58">
        <v>2898.3250000000003</v>
      </c>
      <c r="K22" s="57">
        <f t="shared" si="2"/>
        <v>8204.566</v>
      </c>
      <c r="L22" s="240">
        <f t="shared" si="3"/>
        <v>27395.748000000014</v>
      </c>
      <c r="M22" s="274">
        <f t="shared" si="3"/>
        <v>20026.773</v>
      </c>
      <c r="N22" s="286">
        <f t="shared" si="3"/>
        <v>47422.521000000015</v>
      </c>
      <c r="O22" s="55">
        <f t="shared" si="4"/>
        <v>65213.394000000015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3"/>
        <v>0</v>
      </c>
      <c r="N23" s="287">
        <f t="shared" si="3"/>
        <v>0</v>
      </c>
      <c r="O23" s="36">
        <f t="shared" si="4"/>
        <v>0</v>
      </c>
    </row>
    <row r="24" spans="1:15" ht="19.5" customHeight="1">
      <c r="A24" s="339">
        <v>2016</v>
      </c>
      <c r="B24" s="338" t="s">
        <v>5</v>
      </c>
      <c r="C24" s="52">
        <v>11421.194000000005</v>
      </c>
      <c r="D24" s="61">
        <v>1857.0699999999988</v>
      </c>
      <c r="E24" s="256">
        <f t="shared" si="0"/>
        <v>13278.264000000003</v>
      </c>
      <c r="F24" s="60">
        <v>26922.977000000003</v>
      </c>
      <c r="G24" s="50">
        <v>13568.128</v>
      </c>
      <c r="H24" s="56">
        <f aca="true" t="shared" si="5" ref="H24:H29">G24+F24</f>
        <v>40491.105</v>
      </c>
      <c r="I24" s="59">
        <v>7023.392970000001</v>
      </c>
      <c r="J24" s="58">
        <v>1404.214</v>
      </c>
      <c r="K24" s="57">
        <f aca="true" t="shared" si="6" ref="K24:K29">J24+I24</f>
        <v>8427.60697</v>
      </c>
      <c r="L24" s="240">
        <f t="shared" si="3"/>
        <v>33946.36997</v>
      </c>
      <c r="M24" s="274">
        <f t="shared" si="3"/>
        <v>14972.342</v>
      </c>
      <c r="N24" s="286">
        <f t="shared" si="3"/>
        <v>48918.711970000004</v>
      </c>
      <c r="O24" s="55">
        <f t="shared" si="4"/>
        <v>62196.97597000001</v>
      </c>
    </row>
    <row r="25" spans="1:15" ht="19.5" customHeight="1">
      <c r="A25" s="339"/>
      <c r="B25" s="338" t="s">
        <v>4</v>
      </c>
      <c r="C25" s="52">
        <v>11848.563000000007</v>
      </c>
      <c r="D25" s="61">
        <v>2141.458999999999</v>
      </c>
      <c r="E25" s="256">
        <f aca="true" t="shared" si="7" ref="E25:E30">D25+C25</f>
        <v>13990.022000000006</v>
      </c>
      <c r="F25" s="60">
        <v>25078.524000000005</v>
      </c>
      <c r="G25" s="50">
        <v>12695.67</v>
      </c>
      <c r="H25" s="56">
        <f t="shared" si="5"/>
        <v>37774.194</v>
      </c>
      <c r="I25" s="59">
        <v>5917.042</v>
      </c>
      <c r="J25" s="58">
        <v>1500.3120000000001</v>
      </c>
      <c r="K25" s="57">
        <f t="shared" si="6"/>
        <v>7417.354</v>
      </c>
      <c r="L25" s="240">
        <f aca="true" t="shared" si="8" ref="L25:N28">I25+F25</f>
        <v>30995.566000000006</v>
      </c>
      <c r="M25" s="274">
        <f t="shared" si="8"/>
        <v>14195.982</v>
      </c>
      <c r="N25" s="286">
        <f t="shared" si="8"/>
        <v>45191.548</v>
      </c>
      <c r="O25" s="55">
        <f aca="true" t="shared" si="9" ref="O25:O30">N25+E25</f>
        <v>59181.57000000001</v>
      </c>
    </row>
    <row r="26" spans="1:15" ht="19.5" customHeight="1">
      <c r="A26" s="339"/>
      <c r="B26" s="338" t="s">
        <v>3</v>
      </c>
      <c r="C26" s="52">
        <v>12806.842000000013</v>
      </c>
      <c r="D26" s="61">
        <v>2117.8229999999985</v>
      </c>
      <c r="E26" s="256">
        <f t="shared" si="7"/>
        <v>14924.665000000012</v>
      </c>
      <c r="F26" s="60">
        <v>26157.321999999996</v>
      </c>
      <c r="G26" s="50">
        <v>14364.148999999994</v>
      </c>
      <c r="H26" s="56">
        <f t="shared" si="5"/>
        <v>40521.47099999999</v>
      </c>
      <c r="I26" s="59">
        <v>6570.702</v>
      </c>
      <c r="J26" s="58">
        <v>2597.895</v>
      </c>
      <c r="K26" s="57">
        <f t="shared" si="6"/>
        <v>9168.597</v>
      </c>
      <c r="L26" s="240">
        <f t="shared" si="8"/>
        <v>32728.023999999998</v>
      </c>
      <c r="M26" s="274">
        <f t="shared" si="8"/>
        <v>16962.043999999994</v>
      </c>
      <c r="N26" s="286">
        <f t="shared" si="8"/>
        <v>49690.06799999999</v>
      </c>
      <c r="O26" s="55">
        <f t="shared" si="9"/>
        <v>64614.73300000001</v>
      </c>
    </row>
    <row r="27" spans="1:15" ht="19.5" customHeight="1">
      <c r="A27" s="339"/>
      <c r="B27" s="338" t="s">
        <v>14</v>
      </c>
      <c r="C27" s="52">
        <v>13783.882</v>
      </c>
      <c r="D27" s="61">
        <v>991.723999999999</v>
      </c>
      <c r="E27" s="256">
        <f t="shared" si="7"/>
        <v>14775.605999999998</v>
      </c>
      <c r="F27" s="60">
        <v>29695.89699999999</v>
      </c>
      <c r="G27" s="50">
        <v>13082.559999999998</v>
      </c>
      <c r="H27" s="56">
        <f t="shared" si="5"/>
        <v>42778.45699999999</v>
      </c>
      <c r="I27" s="59">
        <v>11710.678</v>
      </c>
      <c r="J27" s="58">
        <v>3475.231</v>
      </c>
      <c r="K27" s="57">
        <f t="shared" si="6"/>
        <v>15185.909</v>
      </c>
      <c r="L27" s="240">
        <f t="shared" si="8"/>
        <v>41406.57499999999</v>
      </c>
      <c r="M27" s="274">
        <f t="shared" si="8"/>
        <v>16557.790999999997</v>
      </c>
      <c r="N27" s="286">
        <f t="shared" si="8"/>
        <v>57964.36599999999</v>
      </c>
      <c r="O27" s="55">
        <f t="shared" si="9"/>
        <v>72739.97199999998</v>
      </c>
    </row>
    <row r="28" spans="1:15" ht="19.5" customHeight="1">
      <c r="A28" s="339"/>
      <c r="B28" s="338" t="s">
        <v>13</v>
      </c>
      <c r="C28" s="52">
        <v>12638.630000000001</v>
      </c>
      <c r="D28" s="61">
        <v>885.798</v>
      </c>
      <c r="E28" s="256">
        <f t="shared" si="7"/>
        <v>13524.428000000002</v>
      </c>
      <c r="F28" s="60">
        <v>25363.291999999998</v>
      </c>
      <c r="G28" s="50">
        <v>13478.010999999995</v>
      </c>
      <c r="H28" s="56">
        <f t="shared" si="5"/>
        <v>38841.30299999999</v>
      </c>
      <c r="I28" s="59">
        <v>6423.654</v>
      </c>
      <c r="J28" s="58">
        <v>2661.1779999999994</v>
      </c>
      <c r="K28" s="57">
        <f t="shared" si="6"/>
        <v>9084.832</v>
      </c>
      <c r="L28" s="240">
        <f t="shared" si="8"/>
        <v>31786.945999999996</v>
      </c>
      <c r="M28" s="274">
        <f t="shared" si="8"/>
        <v>16139.188999999995</v>
      </c>
      <c r="N28" s="286">
        <f t="shared" si="8"/>
        <v>47926.134999999995</v>
      </c>
      <c r="O28" s="55">
        <f t="shared" si="9"/>
        <v>61450.562999999995</v>
      </c>
    </row>
    <row r="29" spans="1:15" ht="19.5" customHeight="1">
      <c r="A29" s="339"/>
      <c r="B29" s="338" t="s">
        <v>12</v>
      </c>
      <c r="C29" s="52">
        <v>14128.666000000003</v>
      </c>
      <c r="D29" s="61">
        <v>967.2700000000008</v>
      </c>
      <c r="E29" s="256">
        <f t="shared" si="7"/>
        <v>15095.936000000003</v>
      </c>
      <c r="F29" s="60">
        <v>24984.322999999993</v>
      </c>
      <c r="G29" s="50">
        <v>13734.576000000003</v>
      </c>
      <c r="H29" s="56">
        <f t="shared" si="5"/>
        <v>38718.899</v>
      </c>
      <c r="I29" s="59">
        <v>5563</v>
      </c>
      <c r="J29" s="58">
        <v>2170.166</v>
      </c>
      <c r="K29" s="57">
        <f t="shared" si="6"/>
        <v>7733.166</v>
      </c>
      <c r="L29" s="240">
        <f aca="true" t="shared" si="10" ref="L29:N30">I29+F29</f>
        <v>30547.322999999993</v>
      </c>
      <c r="M29" s="274">
        <f t="shared" si="10"/>
        <v>15904.742000000002</v>
      </c>
      <c r="N29" s="286">
        <f t="shared" si="10"/>
        <v>46452.064999999995</v>
      </c>
      <c r="O29" s="55">
        <f t="shared" si="9"/>
        <v>61548.001</v>
      </c>
    </row>
    <row r="30" spans="1:15" ht="19.5" customHeight="1">
      <c r="A30" s="339"/>
      <c r="B30" s="335" t="s">
        <v>11</v>
      </c>
      <c r="C30" s="52">
        <v>16887.331000000006</v>
      </c>
      <c r="D30" s="61">
        <v>1309.4540000000002</v>
      </c>
      <c r="E30" s="256">
        <f t="shared" si="7"/>
        <v>18196.785000000007</v>
      </c>
      <c r="F30" s="60">
        <v>25070.022</v>
      </c>
      <c r="G30" s="50">
        <v>14500.524999999998</v>
      </c>
      <c r="H30" s="56">
        <f>G30+F30</f>
        <v>39570.547</v>
      </c>
      <c r="I30" s="59">
        <v>6296.044999999999</v>
      </c>
      <c r="J30" s="58">
        <v>3104.829</v>
      </c>
      <c r="K30" s="57">
        <f>J30+I30</f>
        <v>9400.874</v>
      </c>
      <c r="L30" s="240">
        <f t="shared" si="10"/>
        <v>31366.067</v>
      </c>
      <c r="M30" s="274">
        <f t="shared" si="10"/>
        <v>17605.354</v>
      </c>
      <c r="N30" s="286">
        <f t="shared" si="10"/>
        <v>48971.421</v>
      </c>
      <c r="O30" s="55">
        <f t="shared" si="9"/>
        <v>67168.206</v>
      </c>
    </row>
    <row r="31" spans="1:15" ht="19.5" customHeight="1">
      <c r="A31" s="339"/>
      <c r="B31" s="335" t="s">
        <v>10</v>
      </c>
      <c r="C31" s="52">
        <v>15093.098999999987</v>
      </c>
      <c r="D31" s="61">
        <v>1119.6540000000005</v>
      </c>
      <c r="E31" s="256">
        <f>D31+C31</f>
        <v>16212.752999999988</v>
      </c>
      <c r="F31" s="60">
        <v>26007.945999999985</v>
      </c>
      <c r="G31" s="50">
        <v>14807.36499999999</v>
      </c>
      <c r="H31" s="56">
        <f>G31+F31</f>
        <v>40815.31099999997</v>
      </c>
      <c r="I31" s="59">
        <v>5069.978999999999</v>
      </c>
      <c r="J31" s="58">
        <v>2636.1990000000005</v>
      </c>
      <c r="K31" s="57">
        <f>J31+I31</f>
        <v>7706.178</v>
      </c>
      <c r="L31" s="240">
        <f aca="true" t="shared" si="11" ref="L31:N32">I31+F31</f>
        <v>31077.924999999985</v>
      </c>
      <c r="M31" s="274">
        <f t="shared" si="11"/>
        <v>17443.56399999999</v>
      </c>
      <c r="N31" s="286">
        <f t="shared" si="11"/>
        <v>48521.48899999997</v>
      </c>
      <c r="O31" s="55">
        <f>N31+E31</f>
        <v>64734.24199999996</v>
      </c>
    </row>
    <row r="32" spans="1:15" ht="19.5" customHeight="1" thickBot="1">
      <c r="A32" s="339"/>
      <c r="B32" s="335" t="s">
        <v>9</v>
      </c>
      <c r="C32" s="52">
        <v>15171.751999999999</v>
      </c>
      <c r="D32" s="61">
        <v>1050.7379999999994</v>
      </c>
      <c r="E32" s="256">
        <f>D32+C32</f>
        <v>16222.489999999998</v>
      </c>
      <c r="F32" s="60">
        <v>26140.642999999993</v>
      </c>
      <c r="G32" s="50">
        <v>14655.275999999996</v>
      </c>
      <c r="H32" s="56">
        <f>G32+F32</f>
        <v>40795.91899999999</v>
      </c>
      <c r="I32" s="59">
        <v>6716.267</v>
      </c>
      <c r="J32" s="58">
        <v>2982.779</v>
      </c>
      <c r="K32" s="57">
        <f>J32+I32</f>
        <v>9699.046</v>
      </c>
      <c r="L32" s="240">
        <f t="shared" si="11"/>
        <v>32856.90999999999</v>
      </c>
      <c r="M32" s="274">
        <f t="shared" si="11"/>
        <v>17638.054999999997</v>
      </c>
      <c r="N32" s="286">
        <f t="shared" si="11"/>
        <v>50494.96499999999</v>
      </c>
      <c r="O32" s="55">
        <f>N32+E32</f>
        <v>66717.45499999999</v>
      </c>
    </row>
    <row r="33" spans="1:15" ht="18" customHeight="1">
      <c r="A33" s="53" t="s">
        <v>2</v>
      </c>
      <c r="B33" s="41"/>
      <c r="C33" s="40"/>
      <c r="D33" s="39"/>
      <c r="E33" s="258"/>
      <c r="F33" s="40"/>
      <c r="G33" s="39"/>
      <c r="H33" s="38"/>
      <c r="I33" s="40"/>
      <c r="J33" s="39"/>
      <c r="K33" s="38"/>
      <c r="L33" s="85"/>
      <c r="M33" s="275"/>
      <c r="N33" s="287"/>
      <c r="O33" s="36"/>
    </row>
    <row r="34" spans="1:15" ht="18" customHeight="1">
      <c r="A34" s="35" t="s">
        <v>148</v>
      </c>
      <c r="B34" s="48"/>
      <c r="C34" s="52">
        <f>SUM(C11:C19)</f>
        <v>118053.65900000001</v>
      </c>
      <c r="D34" s="50">
        <f aca="true" t="shared" si="12" ref="D34:O34">SUM(D11:D19)</f>
        <v>10900.782599999995</v>
      </c>
      <c r="E34" s="259">
        <f t="shared" si="12"/>
        <v>128954.4416</v>
      </c>
      <c r="F34" s="52">
        <f t="shared" si="12"/>
        <v>246336.27499999997</v>
      </c>
      <c r="G34" s="50">
        <f t="shared" si="12"/>
        <v>138293.351</v>
      </c>
      <c r="H34" s="51">
        <f t="shared" si="12"/>
        <v>384629.62600000005</v>
      </c>
      <c r="I34" s="52">
        <f t="shared" si="12"/>
        <v>38203.854</v>
      </c>
      <c r="J34" s="50">
        <f t="shared" si="12"/>
        <v>14145.51</v>
      </c>
      <c r="K34" s="51">
        <f t="shared" si="12"/>
        <v>52349.364</v>
      </c>
      <c r="L34" s="52">
        <f t="shared" si="12"/>
        <v>284540.129</v>
      </c>
      <c r="M34" s="276">
        <f t="shared" si="12"/>
        <v>152438.86099999998</v>
      </c>
      <c r="N34" s="288">
        <f t="shared" si="12"/>
        <v>436978.98999999993</v>
      </c>
      <c r="O34" s="49">
        <f t="shared" si="12"/>
        <v>565933.4316</v>
      </c>
    </row>
    <row r="35" spans="1:15" ht="18" customHeight="1" thickBot="1">
      <c r="A35" s="35" t="s">
        <v>149</v>
      </c>
      <c r="B35" s="48"/>
      <c r="C35" s="47">
        <f>SUM(C24:C32)</f>
        <v>123779.959</v>
      </c>
      <c r="D35" s="44">
        <f aca="true" t="shared" si="13" ref="D35:O35">SUM(D24:D32)</f>
        <v>12440.989999999996</v>
      </c>
      <c r="E35" s="260">
        <f t="shared" si="13"/>
        <v>136220.949</v>
      </c>
      <c r="F35" s="46">
        <f t="shared" si="13"/>
        <v>235420.94599999997</v>
      </c>
      <c r="G35" s="44">
        <f t="shared" si="13"/>
        <v>124886.25999999998</v>
      </c>
      <c r="H35" s="45">
        <f t="shared" si="13"/>
        <v>360307.20599999995</v>
      </c>
      <c r="I35" s="46">
        <f t="shared" si="13"/>
        <v>61290.75997</v>
      </c>
      <c r="J35" s="44">
        <f t="shared" si="13"/>
        <v>22532.803</v>
      </c>
      <c r="K35" s="45">
        <f t="shared" si="13"/>
        <v>83823.56297</v>
      </c>
      <c r="L35" s="46">
        <f t="shared" si="13"/>
        <v>296711.70596999995</v>
      </c>
      <c r="M35" s="277">
        <f t="shared" si="13"/>
        <v>147419.06299999997</v>
      </c>
      <c r="N35" s="289">
        <f t="shared" si="13"/>
        <v>444130.76896999986</v>
      </c>
      <c r="O35" s="43">
        <f t="shared" si="13"/>
        <v>580351.71797</v>
      </c>
    </row>
    <row r="36" spans="1:15" ht="17.25" customHeight="1">
      <c r="A36" s="42" t="s">
        <v>1</v>
      </c>
      <c r="B36" s="41"/>
      <c r="C36" s="40"/>
      <c r="D36" s="39"/>
      <c r="E36" s="261"/>
      <c r="F36" s="40"/>
      <c r="G36" s="39"/>
      <c r="H36" s="37"/>
      <c r="I36" s="40"/>
      <c r="J36" s="39"/>
      <c r="K36" s="38"/>
      <c r="L36" s="85"/>
      <c r="M36" s="275"/>
      <c r="N36" s="290"/>
      <c r="O36" s="36"/>
    </row>
    <row r="37" spans="1:15" ht="17.25" customHeight="1">
      <c r="A37" s="35" t="s">
        <v>150</v>
      </c>
      <c r="B37" s="34"/>
      <c r="C37" s="311">
        <f>(C32/C19-1)*100</f>
        <v>-0.5102180666483602</v>
      </c>
      <c r="D37" s="312">
        <f aca="true" t="shared" si="14" ref="D37:O37">(D32/D19-1)*100</f>
        <v>-32.21246337205478</v>
      </c>
      <c r="E37" s="313">
        <f t="shared" si="14"/>
        <v>-3.4352833554887274</v>
      </c>
      <c r="F37" s="311">
        <f t="shared" si="14"/>
        <v>3.319820534645168</v>
      </c>
      <c r="G37" s="314">
        <f t="shared" si="14"/>
        <v>-0.08203958885711904</v>
      </c>
      <c r="H37" s="315">
        <f t="shared" si="14"/>
        <v>2.071418910131473</v>
      </c>
      <c r="I37" s="316">
        <f t="shared" si="14"/>
        <v>10.121494464384995</v>
      </c>
      <c r="J37" s="312">
        <f t="shared" si="14"/>
        <v>24.741924421619643</v>
      </c>
      <c r="K37" s="317">
        <f t="shared" si="14"/>
        <v>14.23919635538764</v>
      </c>
      <c r="L37" s="316">
        <f t="shared" si="14"/>
        <v>4.640953824158478</v>
      </c>
      <c r="M37" s="318">
        <f t="shared" si="14"/>
        <v>3.39764371585749</v>
      </c>
      <c r="N37" s="319">
        <f t="shared" si="14"/>
        <v>4.2032777365451635</v>
      </c>
      <c r="O37" s="320">
        <f t="shared" si="14"/>
        <v>2.23684734158498</v>
      </c>
    </row>
    <row r="38" spans="1:15" ht="7.5" customHeight="1" thickBot="1">
      <c r="A38" s="33"/>
      <c r="B38" s="32"/>
      <c r="C38" s="31"/>
      <c r="D38" s="30"/>
      <c r="E38" s="262"/>
      <c r="F38" s="29"/>
      <c r="G38" s="27"/>
      <c r="H38" s="26"/>
      <c r="I38" s="29"/>
      <c r="J38" s="27"/>
      <c r="K38" s="28"/>
      <c r="L38" s="29"/>
      <c r="M38" s="278"/>
      <c r="N38" s="291"/>
      <c r="O38" s="25"/>
    </row>
    <row r="39" spans="1:15" ht="17.25" customHeight="1">
      <c r="A39" s="24" t="s">
        <v>0</v>
      </c>
      <c r="B39" s="23"/>
      <c r="C39" s="22"/>
      <c r="D39" s="21"/>
      <c r="E39" s="263"/>
      <c r="F39" s="20"/>
      <c r="G39" s="18"/>
      <c r="H39" s="17"/>
      <c r="I39" s="20"/>
      <c r="J39" s="18"/>
      <c r="K39" s="19"/>
      <c r="L39" s="20"/>
      <c r="M39" s="279"/>
      <c r="N39" s="292"/>
      <c r="O39" s="16"/>
    </row>
    <row r="40" spans="1:15" ht="17.25" customHeight="1" thickBot="1">
      <c r="A40" s="299" t="s">
        <v>151</v>
      </c>
      <c r="B40" s="15"/>
      <c r="C40" s="14">
        <f aca="true" t="shared" si="15" ref="C40:O40">(C35/C34-1)*100</f>
        <v>4.850590865633397</v>
      </c>
      <c r="D40" s="10">
        <f t="shared" si="15"/>
        <v>14.129328659393693</v>
      </c>
      <c r="E40" s="264">
        <f t="shared" si="15"/>
        <v>5.634941542021288</v>
      </c>
      <c r="F40" s="14">
        <f t="shared" si="15"/>
        <v>-4.431068465251409</v>
      </c>
      <c r="G40" s="13">
        <f t="shared" si="15"/>
        <v>-9.694675053466606</v>
      </c>
      <c r="H40" s="9">
        <f t="shared" si="15"/>
        <v>-6.323595052451858</v>
      </c>
      <c r="I40" s="12">
        <f t="shared" si="15"/>
        <v>60.4308297534589</v>
      </c>
      <c r="J40" s="10">
        <f t="shared" si="15"/>
        <v>59.292969995426105</v>
      </c>
      <c r="K40" s="11">
        <f t="shared" si="15"/>
        <v>60.123364574209525</v>
      </c>
      <c r="L40" s="12">
        <f t="shared" si="15"/>
        <v>4.277631071854882</v>
      </c>
      <c r="M40" s="280">
        <f t="shared" si="15"/>
        <v>-3.292991017559499</v>
      </c>
      <c r="N40" s="293">
        <f t="shared" si="15"/>
        <v>1.6366413794859813</v>
      </c>
      <c r="O40" s="8">
        <f t="shared" si="15"/>
        <v>2.547700058863245</v>
      </c>
    </row>
    <row r="41" spans="1:14" s="5" customFormat="1" ht="6.75" customHeight="1" thickTop="1">
      <c r="A41" s="8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4" t="s">
        <v>145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7:IV37 P40:IV40">
    <cfRule type="cellIs" priority="4" dxfId="93" operator="lessThan" stopIfTrue="1">
      <formula>0</formula>
    </cfRule>
  </conditionalFormatting>
  <conditionalFormatting sqref="A37:B37 A40:B40">
    <cfRule type="cellIs" priority="1" dxfId="93" operator="lessThan" stopIfTrue="1">
      <formula>0</formula>
    </cfRule>
  </conditionalFormatting>
  <conditionalFormatting sqref="C36:O40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28125" style="88" customWidth="1"/>
    <col min="8" max="8" width="10.421875" style="88" customWidth="1"/>
    <col min="9" max="9" width="7.7109375" style="88" bestFit="1" customWidth="1"/>
    <col min="10" max="10" width="11.140625" style="88" bestFit="1" customWidth="1"/>
    <col min="11" max="11" width="10.28125" style="88" customWidth="1"/>
    <col min="12" max="12" width="11.8515625" style="88" customWidth="1"/>
    <col min="13" max="13" width="9.00390625" style="88" bestFit="1" customWidth="1"/>
    <col min="14" max="14" width="11.140625" style="88" bestFit="1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5" thickBot="1">
      <c r="N1" s="603" t="s">
        <v>26</v>
      </c>
      <c r="O1" s="604"/>
      <c r="P1" s="604"/>
      <c r="Q1" s="605"/>
    </row>
    <row r="2" ht="7.5" customHeight="1" thickBot="1"/>
    <row r="3" spans="1:17" ht="24" customHeight="1">
      <c r="A3" s="611" t="s">
        <v>37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3"/>
    </row>
    <row r="4" spans="1:17" ht="18" customHeight="1" thickBot="1">
      <c r="A4" s="614" t="s">
        <v>36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6"/>
    </row>
    <row r="5" spans="1:17" ht="15" thickBot="1">
      <c r="A5" s="594" t="s">
        <v>146</v>
      </c>
      <c r="B5" s="606" t="s">
        <v>34</v>
      </c>
      <c r="C5" s="607"/>
      <c r="D5" s="607"/>
      <c r="E5" s="607"/>
      <c r="F5" s="608"/>
      <c r="G5" s="608"/>
      <c r="H5" s="608"/>
      <c r="I5" s="609"/>
      <c r="J5" s="607" t="s">
        <v>33</v>
      </c>
      <c r="K5" s="607"/>
      <c r="L5" s="607"/>
      <c r="M5" s="607"/>
      <c r="N5" s="607"/>
      <c r="O5" s="607"/>
      <c r="P5" s="607"/>
      <c r="Q5" s="610"/>
    </row>
    <row r="6" spans="1:17" s="334" customFormat="1" ht="25.5" customHeight="1" thickBot="1">
      <c r="A6" s="595"/>
      <c r="B6" s="591" t="s">
        <v>152</v>
      </c>
      <c r="C6" s="592"/>
      <c r="D6" s="593"/>
      <c r="E6" s="597" t="s">
        <v>32</v>
      </c>
      <c r="F6" s="591" t="s">
        <v>153</v>
      </c>
      <c r="G6" s="592"/>
      <c r="H6" s="593"/>
      <c r="I6" s="599" t="s">
        <v>31</v>
      </c>
      <c r="J6" s="591" t="s">
        <v>154</v>
      </c>
      <c r="K6" s="601"/>
      <c r="L6" s="602"/>
      <c r="M6" s="597" t="s">
        <v>32</v>
      </c>
      <c r="N6" s="591" t="s">
        <v>155</v>
      </c>
      <c r="O6" s="601"/>
      <c r="P6" s="602"/>
      <c r="Q6" s="597" t="s">
        <v>31</v>
      </c>
    </row>
    <row r="7" spans="1:19" s="99" customFormat="1" ht="26.25" thickBot="1">
      <c r="A7" s="596"/>
      <c r="B7" s="103" t="s">
        <v>20</v>
      </c>
      <c r="C7" s="100" t="s">
        <v>19</v>
      </c>
      <c r="D7" s="100" t="s">
        <v>15</v>
      </c>
      <c r="E7" s="598"/>
      <c r="F7" s="103" t="s">
        <v>20</v>
      </c>
      <c r="G7" s="101" t="s">
        <v>19</v>
      </c>
      <c r="H7" s="100" t="s">
        <v>15</v>
      </c>
      <c r="I7" s="600"/>
      <c r="J7" s="103" t="s">
        <v>20</v>
      </c>
      <c r="K7" s="100" t="s">
        <v>19</v>
      </c>
      <c r="L7" s="101" t="s">
        <v>15</v>
      </c>
      <c r="M7" s="598"/>
      <c r="N7" s="102" t="s">
        <v>20</v>
      </c>
      <c r="O7" s="101" t="s">
        <v>19</v>
      </c>
      <c r="P7" s="100" t="s">
        <v>15</v>
      </c>
      <c r="Q7" s="598"/>
      <c r="S7" s="536"/>
    </row>
    <row r="8" spans="1:17" s="91" customFormat="1" ht="16.5" customHeight="1" thickBot="1">
      <c r="A8" s="98" t="s">
        <v>22</v>
      </c>
      <c r="B8" s="94">
        <f>SUM(B9:B20)</f>
        <v>1927417</v>
      </c>
      <c r="C8" s="93">
        <f>SUM(C9:C20)</f>
        <v>62716</v>
      </c>
      <c r="D8" s="93">
        <f aca="true" t="shared" si="0" ref="D8:D17">C8+B8</f>
        <v>1990133</v>
      </c>
      <c r="E8" s="95">
        <f aca="true" t="shared" si="1" ref="E8:E17">(D8/$D$8)</f>
        <v>1</v>
      </c>
      <c r="F8" s="94">
        <f>SUM(F9:F20)</f>
        <v>1842744</v>
      </c>
      <c r="G8" s="93">
        <f>SUM(G9:G20)</f>
        <v>61213</v>
      </c>
      <c r="H8" s="93">
        <f aca="true" t="shared" si="2" ref="H8:H17">G8+F8</f>
        <v>1903957</v>
      </c>
      <c r="I8" s="92">
        <f aca="true" t="shared" si="3" ref="I8:I17">(D8/H8-1)*100</f>
        <v>4.526152638951397</v>
      </c>
      <c r="J8" s="97">
        <f>SUM(J9:J20)</f>
        <v>17111730</v>
      </c>
      <c r="K8" s="96">
        <f>SUM(K9:K20)</f>
        <v>571714</v>
      </c>
      <c r="L8" s="93">
        <f aca="true" t="shared" si="4" ref="L8:L17">K8+J8</f>
        <v>17683444</v>
      </c>
      <c r="M8" s="95">
        <f aca="true" t="shared" si="5" ref="M8:M17">(L8/$L$8)</f>
        <v>1</v>
      </c>
      <c r="N8" s="94">
        <f>SUM(N9:N20)</f>
        <v>16383469</v>
      </c>
      <c r="O8" s="93">
        <f>SUM(O9:O20)</f>
        <v>582921</v>
      </c>
      <c r="P8" s="93">
        <f aca="true" t="shared" si="6" ref="P8:P17">O8+N8</f>
        <v>16966390</v>
      </c>
      <c r="Q8" s="92">
        <f aca="true" t="shared" si="7" ref="Q8:Q17">(L8/P8-1)*100</f>
        <v>4.226320389900273</v>
      </c>
    </row>
    <row r="9" spans="1:17" s="91" customFormat="1" ht="18" customHeight="1" thickTop="1">
      <c r="A9" s="444" t="s">
        <v>156</v>
      </c>
      <c r="B9" s="445">
        <v>1108949</v>
      </c>
      <c r="C9" s="446">
        <v>22405</v>
      </c>
      <c r="D9" s="446">
        <f t="shared" si="0"/>
        <v>1131354</v>
      </c>
      <c r="E9" s="447">
        <f t="shared" si="1"/>
        <v>0.5684816039933009</v>
      </c>
      <c r="F9" s="445">
        <v>1073105</v>
      </c>
      <c r="G9" s="446">
        <v>25534</v>
      </c>
      <c r="H9" s="446">
        <f t="shared" si="2"/>
        <v>1098639</v>
      </c>
      <c r="I9" s="448">
        <f t="shared" si="3"/>
        <v>2.97777522916991</v>
      </c>
      <c r="J9" s="445">
        <v>9985589</v>
      </c>
      <c r="K9" s="446">
        <v>255958</v>
      </c>
      <c r="L9" s="446">
        <f t="shared" si="4"/>
        <v>10241547</v>
      </c>
      <c r="M9" s="447">
        <f t="shared" si="5"/>
        <v>0.5791602020511389</v>
      </c>
      <c r="N9" s="445">
        <v>9659980</v>
      </c>
      <c r="O9" s="446">
        <v>248480</v>
      </c>
      <c r="P9" s="446">
        <f t="shared" si="6"/>
        <v>9908460</v>
      </c>
      <c r="Q9" s="449">
        <f t="shared" si="7"/>
        <v>3.3616424752181517</v>
      </c>
    </row>
    <row r="10" spans="1:17" s="91" customFormat="1" ht="18" customHeight="1">
      <c r="A10" s="450" t="s">
        <v>157</v>
      </c>
      <c r="B10" s="451">
        <v>350378</v>
      </c>
      <c r="C10" s="452">
        <v>3917</v>
      </c>
      <c r="D10" s="452">
        <f t="shared" si="0"/>
        <v>354295</v>
      </c>
      <c r="E10" s="453">
        <f t="shared" si="1"/>
        <v>0.17802579023612994</v>
      </c>
      <c r="F10" s="451">
        <v>321934</v>
      </c>
      <c r="G10" s="452"/>
      <c r="H10" s="452">
        <f t="shared" si="2"/>
        <v>321934</v>
      </c>
      <c r="I10" s="454">
        <f t="shared" si="3"/>
        <v>10.052060360198055</v>
      </c>
      <c r="J10" s="451">
        <v>3059038</v>
      </c>
      <c r="K10" s="452">
        <v>29930</v>
      </c>
      <c r="L10" s="452">
        <f t="shared" si="4"/>
        <v>3088968</v>
      </c>
      <c r="M10" s="453">
        <f t="shared" si="5"/>
        <v>0.17468135731930953</v>
      </c>
      <c r="N10" s="451">
        <v>2896940</v>
      </c>
      <c r="O10" s="452">
        <v>12250</v>
      </c>
      <c r="P10" s="452">
        <f t="shared" si="6"/>
        <v>2909190</v>
      </c>
      <c r="Q10" s="455">
        <f t="shared" si="7"/>
        <v>6.179658255390685</v>
      </c>
    </row>
    <row r="11" spans="1:17" s="91" customFormat="1" ht="18" customHeight="1">
      <c r="A11" s="450" t="s">
        <v>158</v>
      </c>
      <c r="B11" s="451">
        <v>271499</v>
      </c>
      <c r="C11" s="452">
        <v>0</v>
      </c>
      <c r="D11" s="452">
        <f t="shared" si="0"/>
        <v>271499</v>
      </c>
      <c r="E11" s="453">
        <f t="shared" si="1"/>
        <v>0.1364225406040702</v>
      </c>
      <c r="F11" s="451">
        <v>221619</v>
      </c>
      <c r="G11" s="452"/>
      <c r="H11" s="452">
        <f t="shared" si="2"/>
        <v>221619</v>
      </c>
      <c r="I11" s="454">
        <f t="shared" si="3"/>
        <v>22.507095510763975</v>
      </c>
      <c r="J11" s="451">
        <v>2253755</v>
      </c>
      <c r="K11" s="452"/>
      <c r="L11" s="452">
        <f t="shared" si="4"/>
        <v>2253755</v>
      </c>
      <c r="M11" s="453">
        <f t="shared" si="5"/>
        <v>0.12745000351741437</v>
      </c>
      <c r="N11" s="451">
        <v>1933867</v>
      </c>
      <c r="O11" s="452">
        <v>1408</v>
      </c>
      <c r="P11" s="452">
        <f t="shared" si="6"/>
        <v>1935275</v>
      </c>
      <c r="Q11" s="455">
        <f t="shared" si="7"/>
        <v>16.456575938820063</v>
      </c>
    </row>
    <row r="12" spans="1:17" s="91" customFormat="1" ht="18" customHeight="1">
      <c r="A12" s="450" t="s">
        <v>159</v>
      </c>
      <c r="B12" s="451">
        <v>84272</v>
      </c>
      <c r="C12" s="452">
        <v>0</v>
      </c>
      <c r="D12" s="452">
        <f t="shared" si="0"/>
        <v>84272</v>
      </c>
      <c r="E12" s="453">
        <f t="shared" si="1"/>
        <v>0.042344908606610714</v>
      </c>
      <c r="F12" s="451">
        <v>90178</v>
      </c>
      <c r="G12" s="452"/>
      <c r="H12" s="452">
        <f t="shared" si="2"/>
        <v>90178</v>
      </c>
      <c r="I12" s="454">
        <f t="shared" si="3"/>
        <v>-6.549269223092102</v>
      </c>
      <c r="J12" s="451">
        <v>721919</v>
      </c>
      <c r="K12" s="452"/>
      <c r="L12" s="452">
        <f t="shared" si="4"/>
        <v>721919</v>
      </c>
      <c r="M12" s="453">
        <f t="shared" si="5"/>
        <v>0.04082457014595121</v>
      </c>
      <c r="N12" s="451">
        <v>729821</v>
      </c>
      <c r="O12" s="452">
        <v>6592</v>
      </c>
      <c r="P12" s="452">
        <f t="shared" si="6"/>
        <v>736413</v>
      </c>
      <c r="Q12" s="455">
        <f t="shared" si="7"/>
        <v>-1.968189046092339</v>
      </c>
    </row>
    <row r="13" spans="1:17" s="91" customFormat="1" ht="18" customHeight="1">
      <c r="A13" s="450" t="s">
        <v>160</v>
      </c>
      <c r="B13" s="451">
        <v>80261</v>
      </c>
      <c r="C13" s="452">
        <v>225</v>
      </c>
      <c r="D13" s="452">
        <f>C13+B13</f>
        <v>80486</v>
      </c>
      <c r="E13" s="453">
        <f>(D13/$D$8)</f>
        <v>0.040442523188148734</v>
      </c>
      <c r="F13" s="451">
        <v>80633</v>
      </c>
      <c r="G13" s="452"/>
      <c r="H13" s="452">
        <f>G13+F13</f>
        <v>80633</v>
      </c>
      <c r="I13" s="454">
        <f t="shared" si="3"/>
        <v>-0.1823074919697909</v>
      </c>
      <c r="J13" s="451">
        <v>700949</v>
      </c>
      <c r="K13" s="452">
        <v>2196</v>
      </c>
      <c r="L13" s="452">
        <f>K13+J13</f>
        <v>703145</v>
      </c>
      <c r="M13" s="453">
        <f>(L13/$L$8)</f>
        <v>0.039762899127568134</v>
      </c>
      <c r="N13" s="451">
        <v>681644</v>
      </c>
      <c r="O13" s="452"/>
      <c r="P13" s="452">
        <f>O13+N13</f>
        <v>681644</v>
      </c>
      <c r="Q13" s="455">
        <f t="shared" si="7"/>
        <v>3.15428581488284</v>
      </c>
    </row>
    <row r="14" spans="1:17" s="91" customFormat="1" ht="18" customHeight="1">
      <c r="A14" s="450" t="s">
        <v>161</v>
      </c>
      <c r="B14" s="451">
        <v>23810</v>
      </c>
      <c r="C14" s="452">
        <v>373</v>
      </c>
      <c r="D14" s="452">
        <f>C14+B14</f>
        <v>24183</v>
      </c>
      <c r="E14" s="453">
        <f>(D14/$D$8)</f>
        <v>0.012151449174502407</v>
      </c>
      <c r="F14" s="451">
        <v>29009</v>
      </c>
      <c r="G14" s="452"/>
      <c r="H14" s="452">
        <f>G14+F14</f>
        <v>29009</v>
      </c>
      <c r="I14" s="454">
        <f t="shared" si="3"/>
        <v>-16.636216346651047</v>
      </c>
      <c r="J14" s="451">
        <v>219432</v>
      </c>
      <c r="K14" s="452">
        <v>2279</v>
      </c>
      <c r="L14" s="452">
        <f>K14+J14</f>
        <v>221711</v>
      </c>
      <c r="M14" s="453">
        <f>(L14/$L$8)</f>
        <v>0.01253777261940604</v>
      </c>
      <c r="N14" s="451">
        <v>249152</v>
      </c>
      <c r="O14" s="452">
        <v>231</v>
      </c>
      <c r="P14" s="452">
        <f>O14+N14</f>
        <v>249383</v>
      </c>
      <c r="Q14" s="455">
        <f t="shared" si="7"/>
        <v>-11.096185385531488</v>
      </c>
    </row>
    <row r="15" spans="1:20" s="91" customFormat="1" ht="18" customHeight="1">
      <c r="A15" s="450" t="s">
        <v>162</v>
      </c>
      <c r="B15" s="451">
        <v>8248</v>
      </c>
      <c r="C15" s="452">
        <v>0</v>
      </c>
      <c r="D15" s="452">
        <f>C15+B15</f>
        <v>8248</v>
      </c>
      <c r="E15" s="453">
        <f>(D15/$D$8)</f>
        <v>0.004144446627436457</v>
      </c>
      <c r="F15" s="451">
        <v>26266</v>
      </c>
      <c r="G15" s="452"/>
      <c r="H15" s="452">
        <f>G15+F15</f>
        <v>26266</v>
      </c>
      <c r="I15" s="454">
        <f t="shared" si="3"/>
        <v>-68.59818777126323</v>
      </c>
      <c r="J15" s="451">
        <v>171048</v>
      </c>
      <c r="K15" s="452"/>
      <c r="L15" s="452">
        <f>K15+J15</f>
        <v>171048</v>
      </c>
      <c r="M15" s="453">
        <f>(L15/$L$8)</f>
        <v>0.009672776411653749</v>
      </c>
      <c r="N15" s="451">
        <v>232065</v>
      </c>
      <c r="O15" s="452"/>
      <c r="P15" s="452">
        <f>O15+N15</f>
        <v>232065</v>
      </c>
      <c r="Q15" s="455">
        <f t="shared" si="7"/>
        <v>-26.293064443151703</v>
      </c>
      <c r="T15" s="332"/>
    </row>
    <row r="16" spans="1:17" s="91" customFormat="1" ht="18" customHeight="1">
      <c r="A16" s="450" t="s">
        <v>163</v>
      </c>
      <c r="B16" s="451">
        <v>0</v>
      </c>
      <c r="C16" s="452">
        <v>7360</v>
      </c>
      <c r="D16" s="452">
        <f t="shared" si="0"/>
        <v>7360</v>
      </c>
      <c r="E16" s="453">
        <f t="shared" si="1"/>
        <v>0.003698245293153774</v>
      </c>
      <c r="F16" s="451"/>
      <c r="G16" s="452">
        <v>5612</v>
      </c>
      <c r="H16" s="452">
        <f t="shared" si="2"/>
        <v>5612</v>
      </c>
      <c r="I16" s="454">
        <f t="shared" si="3"/>
        <v>31.147540983606547</v>
      </c>
      <c r="J16" s="451"/>
      <c r="K16" s="452">
        <v>58666</v>
      </c>
      <c r="L16" s="452">
        <f t="shared" si="4"/>
        <v>58666</v>
      </c>
      <c r="M16" s="453">
        <f t="shared" si="5"/>
        <v>0.00331756641975398</v>
      </c>
      <c r="N16" s="451"/>
      <c r="O16" s="452">
        <v>74461</v>
      </c>
      <c r="P16" s="452">
        <f t="shared" si="6"/>
        <v>74461</v>
      </c>
      <c r="Q16" s="455">
        <f t="shared" si="7"/>
        <v>-21.212446784222617</v>
      </c>
    </row>
    <row r="17" spans="1:17" s="91" customFormat="1" ht="18" customHeight="1">
      <c r="A17" s="450" t="s">
        <v>164</v>
      </c>
      <c r="B17" s="451">
        <v>0</v>
      </c>
      <c r="C17" s="452">
        <v>5019</v>
      </c>
      <c r="D17" s="452">
        <f t="shared" si="0"/>
        <v>5019</v>
      </c>
      <c r="E17" s="453">
        <f t="shared" si="1"/>
        <v>0.002521942000861249</v>
      </c>
      <c r="F17" s="451"/>
      <c r="G17" s="452">
        <v>6527</v>
      </c>
      <c r="H17" s="452">
        <f t="shared" si="2"/>
        <v>6527</v>
      </c>
      <c r="I17" s="454">
        <f t="shared" si="3"/>
        <v>-23.104029416270876</v>
      </c>
      <c r="J17" s="451"/>
      <c r="K17" s="452">
        <v>42810</v>
      </c>
      <c r="L17" s="452">
        <f t="shared" si="4"/>
        <v>42810</v>
      </c>
      <c r="M17" s="453">
        <f t="shared" si="5"/>
        <v>0.0024209085062841832</v>
      </c>
      <c r="N17" s="451"/>
      <c r="O17" s="452">
        <v>58679</v>
      </c>
      <c r="P17" s="452">
        <f t="shared" si="6"/>
        <v>58679</v>
      </c>
      <c r="Q17" s="455">
        <f t="shared" si="7"/>
        <v>-27.043746485113928</v>
      </c>
    </row>
    <row r="18" spans="1:17" s="91" customFormat="1" ht="18" customHeight="1">
      <c r="A18" s="450" t="s">
        <v>165</v>
      </c>
      <c r="B18" s="451">
        <v>0</v>
      </c>
      <c r="C18" s="452">
        <v>4221</v>
      </c>
      <c r="D18" s="452">
        <f>C18+B18</f>
        <v>4221</v>
      </c>
      <c r="E18" s="453">
        <f>(D18/$D$8)</f>
        <v>0.0021209637747828915</v>
      </c>
      <c r="F18" s="451"/>
      <c r="G18" s="452">
        <v>4647</v>
      </c>
      <c r="H18" s="452">
        <f>G18+F18</f>
        <v>4647</v>
      </c>
      <c r="I18" s="454">
        <f>(D18/H18-1)*100</f>
        <v>-9.167204648160098</v>
      </c>
      <c r="J18" s="451"/>
      <c r="K18" s="452">
        <v>37909</v>
      </c>
      <c r="L18" s="452">
        <f>K18+J18</f>
        <v>37909</v>
      </c>
      <c r="M18" s="453">
        <f>(L18/$L$8)</f>
        <v>0.002143756612116961</v>
      </c>
      <c r="N18" s="451"/>
      <c r="O18" s="452">
        <v>39232</v>
      </c>
      <c r="P18" s="452">
        <f>O18+N18</f>
        <v>39232</v>
      </c>
      <c r="Q18" s="455">
        <f>(L18/P18-1)*100</f>
        <v>-3.3722471451876013</v>
      </c>
    </row>
    <row r="19" spans="1:17" s="91" customFormat="1" ht="18" customHeight="1">
      <c r="A19" s="450" t="s">
        <v>166</v>
      </c>
      <c r="B19" s="451">
        <v>0</v>
      </c>
      <c r="C19" s="452">
        <v>2987</v>
      </c>
      <c r="D19" s="452">
        <f>C19+B19</f>
        <v>2987</v>
      </c>
      <c r="E19" s="453">
        <f>(D19/$D$8)</f>
        <v>0.0015009047134035766</v>
      </c>
      <c r="F19" s="451"/>
      <c r="G19" s="452">
        <v>4764</v>
      </c>
      <c r="H19" s="452">
        <f>G19+F19</f>
        <v>4764</v>
      </c>
      <c r="I19" s="454">
        <f>(D19/H19-1)*100</f>
        <v>-37.300587741393784</v>
      </c>
      <c r="J19" s="451"/>
      <c r="K19" s="452">
        <v>17380</v>
      </c>
      <c r="L19" s="452">
        <f>K19+J19</f>
        <v>17380</v>
      </c>
      <c r="M19" s="453">
        <f>(L19/$L$8)</f>
        <v>0.0009828402204909857</v>
      </c>
      <c r="N19" s="451"/>
      <c r="O19" s="452">
        <v>32134</v>
      </c>
      <c r="P19" s="452">
        <f>O19+N19</f>
        <v>32134</v>
      </c>
      <c r="Q19" s="455">
        <f>(L19/P19-1)*100</f>
        <v>-45.91398518702932</v>
      </c>
    </row>
    <row r="20" spans="1:17" s="91" customFormat="1" ht="18" customHeight="1" thickBot="1">
      <c r="A20" s="456" t="s">
        <v>167</v>
      </c>
      <c r="B20" s="457">
        <v>0</v>
      </c>
      <c r="C20" s="458">
        <v>16209</v>
      </c>
      <c r="D20" s="458">
        <f>C20+B20</f>
        <v>16209</v>
      </c>
      <c r="E20" s="459">
        <f>(D20/$D$8)</f>
        <v>0.00814468178759912</v>
      </c>
      <c r="F20" s="457">
        <v>0</v>
      </c>
      <c r="G20" s="458">
        <v>14129</v>
      </c>
      <c r="H20" s="458">
        <f>G20+F20</f>
        <v>14129</v>
      </c>
      <c r="I20" s="460">
        <f>(D20/H20-1)*100</f>
        <v>14.721494797933321</v>
      </c>
      <c r="J20" s="457">
        <v>0</v>
      </c>
      <c r="K20" s="458">
        <v>124586</v>
      </c>
      <c r="L20" s="458">
        <f>K20+J20</f>
        <v>124586</v>
      </c>
      <c r="M20" s="459">
        <f>(L20/$L$8)</f>
        <v>0.007045347048911965</v>
      </c>
      <c r="N20" s="457">
        <v>0</v>
      </c>
      <c r="O20" s="458">
        <v>109454</v>
      </c>
      <c r="P20" s="458">
        <f>O20+N20</f>
        <v>109454</v>
      </c>
      <c r="Q20" s="461">
        <f>(L20/P20-1)*100</f>
        <v>13.824985838799853</v>
      </c>
    </row>
    <row r="21" s="90" customFormat="1" ht="7.5" customHeight="1" thickTop="1">
      <c r="A21" s="89"/>
    </row>
    <row r="22" ht="13.5" customHeight="1">
      <c r="A22" s="113" t="s">
        <v>40</v>
      </c>
    </row>
    <row r="25" ht="14.25">
      <c r="B25" s="333"/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1:Q65536 I21:I65536 Q3 I3 I5 Q5">
    <cfRule type="cellIs" priority="3" dxfId="93" operator="lessThan" stopIfTrue="1">
      <formula>0</formula>
    </cfRule>
  </conditionalFormatting>
  <conditionalFormatting sqref="I8:I20 Q8:Q2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7" topLeftCell="A1" activePane="topLeft" state="split"/>
      <selection pane="topLeft" activeCell="N9" sqref="N9:O22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14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00390625" style="88" customWidth="1"/>
    <col min="13" max="13" width="10.421875" style="88" customWidth="1"/>
    <col min="14" max="14" width="9.00390625" style="88" customWidth="1"/>
    <col min="15" max="15" width="10.8515625" style="88" customWidth="1"/>
    <col min="16" max="16" width="9.281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623" t="s">
        <v>26</v>
      </c>
      <c r="O1" s="624"/>
      <c r="P1" s="624"/>
      <c r="Q1" s="625"/>
    </row>
    <row r="2" ht="7.5" customHeight="1" thickBot="1"/>
    <row r="3" spans="1:17" ht="24" customHeight="1">
      <c r="A3" s="611" t="s">
        <v>39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3"/>
    </row>
    <row r="4" spans="1:17" ht="16.5" customHeight="1" thickBot="1">
      <c r="A4" s="614" t="s">
        <v>36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6"/>
    </row>
    <row r="5" spans="1:17" ht="15" thickBot="1">
      <c r="A5" s="620" t="s">
        <v>35</v>
      </c>
      <c r="B5" s="606" t="s">
        <v>34</v>
      </c>
      <c r="C5" s="607"/>
      <c r="D5" s="607"/>
      <c r="E5" s="607"/>
      <c r="F5" s="608"/>
      <c r="G5" s="608"/>
      <c r="H5" s="608"/>
      <c r="I5" s="609"/>
      <c r="J5" s="607" t="s">
        <v>33</v>
      </c>
      <c r="K5" s="607"/>
      <c r="L5" s="607"/>
      <c r="M5" s="607"/>
      <c r="N5" s="607"/>
      <c r="O5" s="607"/>
      <c r="P5" s="607"/>
      <c r="Q5" s="610"/>
    </row>
    <row r="6" spans="1:17" s="104" customFormat="1" ht="25.5" customHeight="1" thickBot="1">
      <c r="A6" s="621"/>
      <c r="B6" s="617" t="s">
        <v>152</v>
      </c>
      <c r="C6" s="618"/>
      <c r="D6" s="619"/>
      <c r="E6" s="597" t="s">
        <v>32</v>
      </c>
      <c r="F6" s="617" t="s">
        <v>153</v>
      </c>
      <c r="G6" s="618"/>
      <c r="H6" s="619"/>
      <c r="I6" s="599" t="s">
        <v>31</v>
      </c>
      <c r="J6" s="617" t="s">
        <v>154</v>
      </c>
      <c r="K6" s="618"/>
      <c r="L6" s="619"/>
      <c r="M6" s="597" t="s">
        <v>32</v>
      </c>
      <c r="N6" s="617" t="s">
        <v>155</v>
      </c>
      <c r="O6" s="618"/>
      <c r="P6" s="619"/>
      <c r="Q6" s="597" t="s">
        <v>31</v>
      </c>
    </row>
    <row r="7" spans="1:17" s="99" customFormat="1" ht="26.25" thickBot="1">
      <c r="A7" s="622"/>
      <c r="B7" s="103" t="s">
        <v>20</v>
      </c>
      <c r="C7" s="100" t="s">
        <v>19</v>
      </c>
      <c r="D7" s="100" t="s">
        <v>15</v>
      </c>
      <c r="E7" s="598"/>
      <c r="F7" s="103" t="s">
        <v>20</v>
      </c>
      <c r="G7" s="101" t="s">
        <v>19</v>
      </c>
      <c r="H7" s="100" t="s">
        <v>15</v>
      </c>
      <c r="I7" s="600"/>
      <c r="J7" s="103" t="s">
        <v>20</v>
      </c>
      <c r="K7" s="100" t="s">
        <v>19</v>
      </c>
      <c r="L7" s="101" t="s">
        <v>15</v>
      </c>
      <c r="M7" s="598"/>
      <c r="N7" s="102" t="s">
        <v>20</v>
      </c>
      <c r="O7" s="101" t="s">
        <v>19</v>
      </c>
      <c r="P7" s="100" t="s">
        <v>15</v>
      </c>
      <c r="Q7" s="598"/>
    </row>
    <row r="8" spans="1:17" s="106" customFormat="1" ht="17.25" customHeight="1" thickBot="1">
      <c r="A8" s="111" t="s">
        <v>22</v>
      </c>
      <c r="B8" s="109">
        <f>SUM(B9:B22)</f>
        <v>15171.751999999999</v>
      </c>
      <c r="C8" s="108">
        <f>SUM(C9:C22)</f>
        <v>1050.7379999999998</v>
      </c>
      <c r="D8" s="108">
        <f>C8+B8</f>
        <v>16222.489999999998</v>
      </c>
      <c r="E8" s="110">
        <f>(D8/$D$8)</f>
        <v>1</v>
      </c>
      <c r="F8" s="109">
        <f>SUM(F9:F22)</f>
        <v>15249.558000000003</v>
      </c>
      <c r="G8" s="108">
        <f>SUM(G9:G22)</f>
        <v>1550.0460000000003</v>
      </c>
      <c r="H8" s="108">
        <f>G8+F8</f>
        <v>16799.604000000003</v>
      </c>
      <c r="I8" s="107">
        <f>(D8/H8-1)*100</f>
        <v>-3.4352833554886497</v>
      </c>
      <c r="J8" s="109">
        <f>SUM(J9:J22)</f>
        <v>123779.95899999997</v>
      </c>
      <c r="K8" s="108">
        <f>SUM(K9:K22)</f>
        <v>12440.989999999998</v>
      </c>
      <c r="L8" s="108">
        <f>K8+J8</f>
        <v>136220.94899999996</v>
      </c>
      <c r="M8" s="110">
        <f>(L8/$L$8)</f>
        <v>1</v>
      </c>
      <c r="N8" s="109">
        <f>SUM(N9:N22)</f>
        <v>118053.65900000001</v>
      </c>
      <c r="O8" s="108">
        <f>SUM(O9:O22)</f>
        <v>10900.782599999999</v>
      </c>
      <c r="P8" s="108">
        <f>O8+N8</f>
        <v>128954.44160000002</v>
      </c>
      <c r="Q8" s="107">
        <f>(L8/P8-1)*100</f>
        <v>5.634941542021266</v>
      </c>
    </row>
    <row r="9" spans="1:17" s="91" customFormat="1" ht="17.25" customHeight="1" thickTop="1">
      <c r="A9" s="444" t="s">
        <v>156</v>
      </c>
      <c r="B9" s="445">
        <v>6492.888</v>
      </c>
      <c r="C9" s="446">
        <v>203.67499999999995</v>
      </c>
      <c r="D9" s="446">
        <f>C9+B9</f>
        <v>6696.563</v>
      </c>
      <c r="E9" s="447">
        <f>(D9/$D$8)</f>
        <v>0.4127950148220157</v>
      </c>
      <c r="F9" s="445">
        <v>6584.480000000002</v>
      </c>
      <c r="G9" s="446">
        <v>221.637</v>
      </c>
      <c r="H9" s="446">
        <f>G9+F9</f>
        <v>6806.117000000002</v>
      </c>
      <c r="I9" s="448">
        <f>(D9/H9-1)*100</f>
        <v>-1.6096402691872846</v>
      </c>
      <c r="J9" s="445">
        <v>54336.579999999994</v>
      </c>
      <c r="K9" s="446">
        <v>2200.1000000000004</v>
      </c>
      <c r="L9" s="446">
        <f>K9+J9</f>
        <v>56536.67999999999</v>
      </c>
      <c r="M9" s="447">
        <f>(L9/$L$8)</f>
        <v>0.4150366035109622</v>
      </c>
      <c r="N9" s="445">
        <v>49971.832</v>
      </c>
      <c r="O9" s="446">
        <v>1724.8080000000002</v>
      </c>
      <c r="P9" s="446">
        <f>O9+N9</f>
        <v>51696.64</v>
      </c>
      <c r="Q9" s="449">
        <f>(L9/P9-1)*100</f>
        <v>9.362387961770802</v>
      </c>
    </row>
    <row r="10" spans="1:17" s="91" customFormat="1" ht="17.25" customHeight="1">
      <c r="A10" s="450" t="s">
        <v>168</v>
      </c>
      <c r="B10" s="451">
        <v>2620.776</v>
      </c>
      <c r="C10" s="452">
        <v>0</v>
      </c>
      <c r="D10" s="452">
        <f>C10+B10</f>
        <v>2620.776</v>
      </c>
      <c r="E10" s="453">
        <f>(D10/$D$8)</f>
        <v>0.1615520182166856</v>
      </c>
      <c r="F10" s="451">
        <v>3178.2960000000003</v>
      </c>
      <c r="G10" s="452"/>
      <c r="H10" s="452">
        <f>G10+F10</f>
        <v>3178.2960000000003</v>
      </c>
      <c r="I10" s="454">
        <f>(D10/H10-1)*100</f>
        <v>-17.541475054557555</v>
      </c>
      <c r="J10" s="451">
        <v>22556.015</v>
      </c>
      <c r="K10" s="452"/>
      <c r="L10" s="452">
        <f>K10+J10</f>
        <v>22556.015</v>
      </c>
      <c r="M10" s="453">
        <f>(L10/$L$8)</f>
        <v>0.16558403950041492</v>
      </c>
      <c r="N10" s="451">
        <v>22664.739000000005</v>
      </c>
      <c r="O10" s="452"/>
      <c r="P10" s="452">
        <f>O10+N10</f>
        <v>22664.739000000005</v>
      </c>
      <c r="Q10" s="455">
        <f>(L10/P10-1)*100</f>
        <v>-0.4797055020135277</v>
      </c>
    </row>
    <row r="11" spans="1:17" s="91" customFormat="1" ht="17.25" customHeight="1">
      <c r="A11" s="450" t="s">
        <v>157</v>
      </c>
      <c r="B11" s="451">
        <v>2076.332000000001</v>
      </c>
      <c r="C11" s="452">
        <v>43.797999999999995</v>
      </c>
      <c r="D11" s="452">
        <f>C11+B11</f>
        <v>2120.1300000000006</v>
      </c>
      <c r="E11" s="453">
        <f>(D11/$D$8)</f>
        <v>0.13069078791233657</v>
      </c>
      <c r="F11" s="451">
        <v>1704.0660000000005</v>
      </c>
      <c r="G11" s="452"/>
      <c r="H11" s="452">
        <f>G11+F11</f>
        <v>1704.0660000000005</v>
      </c>
      <c r="I11" s="454">
        <f>(D11/H11-1)*100</f>
        <v>24.41595572002493</v>
      </c>
      <c r="J11" s="451">
        <v>16027.990999999996</v>
      </c>
      <c r="K11" s="452">
        <v>308.806</v>
      </c>
      <c r="L11" s="452">
        <f>K11+J11</f>
        <v>16336.796999999997</v>
      </c>
      <c r="M11" s="453">
        <f>(L11/$L$8)</f>
        <v>0.11992866824030128</v>
      </c>
      <c r="N11" s="451">
        <v>16168.543000000005</v>
      </c>
      <c r="O11" s="452">
        <v>203.49</v>
      </c>
      <c r="P11" s="452">
        <f>O11+N11</f>
        <v>16372.033000000005</v>
      </c>
      <c r="Q11" s="455">
        <f>(L11/P11-1)*100</f>
        <v>-0.2152206754042596</v>
      </c>
    </row>
    <row r="12" spans="1:17" s="91" customFormat="1" ht="17.25" customHeight="1">
      <c r="A12" s="450" t="s">
        <v>169</v>
      </c>
      <c r="B12" s="451">
        <v>1782.053</v>
      </c>
      <c r="C12" s="452">
        <v>0</v>
      </c>
      <c r="D12" s="452">
        <f aca="true" t="shared" si="0" ref="D12:D19">C12+B12</f>
        <v>1782.053</v>
      </c>
      <c r="E12" s="453">
        <f aca="true" t="shared" si="1" ref="E12:E19">(D12/$D$8)</f>
        <v>0.10985076890169143</v>
      </c>
      <c r="F12" s="451">
        <v>1877.6599999999999</v>
      </c>
      <c r="G12" s="452"/>
      <c r="H12" s="452">
        <f aca="true" t="shared" si="2" ref="H12:H19">G12+F12</f>
        <v>1877.6599999999999</v>
      </c>
      <c r="I12" s="454">
        <f aca="true" t="shared" si="3" ref="I12:I20">(D12/H12-1)*100</f>
        <v>-5.091816409786631</v>
      </c>
      <c r="J12" s="451">
        <v>14881.368</v>
      </c>
      <c r="K12" s="452"/>
      <c r="L12" s="452">
        <f aca="true" t="shared" si="4" ref="L12:L19">K12+J12</f>
        <v>14881.368</v>
      </c>
      <c r="M12" s="453">
        <f aca="true" t="shared" si="5" ref="M12:M19">(L12/$L$8)</f>
        <v>0.1092443424395759</v>
      </c>
      <c r="N12" s="451">
        <v>9673.982000000005</v>
      </c>
      <c r="O12" s="452"/>
      <c r="P12" s="452">
        <f aca="true" t="shared" si="6" ref="P12:P19">O12+N12</f>
        <v>9673.982000000005</v>
      </c>
      <c r="Q12" s="455">
        <f aca="true" t="shared" si="7" ref="Q12:Q19">(L12/P12-1)*100</f>
        <v>53.828774955338886</v>
      </c>
    </row>
    <row r="13" spans="1:17" s="91" customFormat="1" ht="17.25" customHeight="1">
      <c r="A13" s="450" t="s">
        <v>170</v>
      </c>
      <c r="B13" s="451">
        <v>1106.54</v>
      </c>
      <c r="C13" s="452">
        <v>137.47000000000003</v>
      </c>
      <c r="D13" s="452">
        <f t="shared" si="0"/>
        <v>1244.01</v>
      </c>
      <c r="E13" s="453">
        <f t="shared" si="1"/>
        <v>0.07668428212931555</v>
      </c>
      <c r="F13" s="451"/>
      <c r="G13" s="452">
        <v>330.59200000000004</v>
      </c>
      <c r="H13" s="452">
        <f t="shared" si="2"/>
        <v>330.59200000000004</v>
      </c>
      <c r="I13" s="454">
        <f t="shared" si="3"/>
        <v>276.2976720549801</v>
      </c>
      <c r="J13" s="451">
        <v>4776.833</v>
      </c>
      <c r="K13" s="452">
        <v>4415.98</v>
      </c>
      <c r="L13" s="452">
        <f t="shared" si="4"/>
        <v>9192.812999999998</v>
      </c>
      <c r="M13" s="453">
        <f t="shared" si="5"/>
        <v>0.06748457610583818</v>
      </c>
      <c r="N13" s="451"/>
      <c r="O13" s="452">
        <v>2355.3349999999996</v>
      </c>
      <c r="P13" s="452">
        <f t="shared" si="6"/>
        <v>2355.3349999999996</v>
      </c>
      <c r="Q13" s="455">
        <f t="shared" si="7"/>
        <v>290.2974736077883</v>
      </c>
    </row>
    <row r="14" spans="1:17" s="91" customFormat="1" ht="17.25" customHeight="1">
      <c r="A14" s="450" t="s">
        <v>171</v>
      </c>
      <c r="B14" s="451">
        <v>309.42999999999995</v>
      </c>
      <c r="C14" s="452">
        <v>0</v>
      </c>
      <c r="D14" s="452">
        <f t="shared" si="0"/>
        <v>309.42999999999995</v>
      </c>
      <c r="E14" s="453">
        <f t="shared" si="1"/>
        <v>0.01907413720088593</v>
      </c>
      <c r="F14" s="451">
        <v>397.0900000000001</v>
      </c>
      <c r="G14" s="452"/>
      <c r="H14" s="452">
        <f t="shared" si="2"/>
        <v>397.0900000000001</v>
      </c>
      <c r="I14" s="454">
        <f t="shared" si="3"/>
        <v>-22.075599989926744</v>
      </c>
      <c r="J14" s="451">
        <v>2497.426999999999</v>
      </c>
      <c r="K14" s="452"/>
      <c r="L14" s="452">
        <f t="shared" si="4"/>
        <v>2497.426999999999</v>
      </c>
      <c r="M14" s="453">
        <f t="shared" si="5"/>
        <v>0.018333648519802927</v>
      </c>
      <c r="N14" s="451">
        <v>2956.4930000000013</v>
      </c>
      <c r="O14" s="452"/>
      <c r="P14" s="452">
        <f t="shared" si="6"/>
        <v>2956.4930000000013</v>
      </c>
      <c r="Q14" s="455">
        <f t="shared" si="7"/>
        <v>-15.527383288240559</v>
      </c>
    </row>
    <row r="15" spans="1:17" s="91" customFormat="1" ht="17.25" customHeight="1">
      <c r="A15" s="450" t="s">
        <v>172</v>
      </c>
      <c r="B15" s="451">
        <v>272.365</v>
      </c>
      <c r="C15" s="452">
        <v>0</v>
      </c>
      <c r="D15" s="452">
        <f t="shared" si="0"/>
        <v>272.365</v>
      </c>
      <c r="E15" s="453">
        <f t="shared" si="1"/>
        <v>0.016789346148464265</v>
      </c>
      <c r="F15" s="451">
        <v>276.762</v>
      </c>
      <c r="G15" s="452"/>
      <c r="H15" s="452">
        <f t="shared" si="2"/>
        <v>276.762</v>
      </c>
      <c r="I15" s="454">
        <f t="shared" si="3"/>
        <v>-1.5887296666449835</v>
      </c>
      <c r="J15" s="451">
        <v>2541.678</v>
      </c>
      <c r="K15" s="452">
        <v>60.987</v>
      </c>
      <c r="L15" s="452">
        <f t="shared" si="4"/>
        <v>2602.665</v>
      </c>
      <c r="M15" s="453">
        <f t="shared" si="5"/>
        <v>0.019106202233255626</v>
      </c>
      <c r="N15" s="451">
        <v>2833.4170000000004</v>
      </c>
      <c r="O15" s="452"/>
      <c r="P15" s="452">
        <f t="shared" si="6"/>
        <v>2833.4170000000004</v>
      </c>
      <c r="Q15" s="455">
        <f t="shared" si="7"/>
        <v>-8.143947749307657</v>
      </c>
    </row>
    <row r="16" spans="1:17" s="91" customFormat="1" ht="17.25" customHeight="1">
      <c r="A16" s="450" t="s">
        <v>173</v>
      </c>
      <c r="B16" s="451">
        <v>263.3</v>
      </c>
      <c r="C16" s="452">
        <v>0</v>
      </c>
      <c r="D16" s="452">
        <f t="shared" si="0"/>
        <v>263.3</v>
      </c>
      <c r="E16" s="453">
        <f t="shared" si="1"/>
        <v>0.016230554002499002</v>
      </c>
      <c r="F16" s="451">
        <v>332.00000000000006</v>
      </c>
      <c r="G16" s="452"/>
      <c r="H16" s="452">
        <f t="shared" si="2"/>
        <v>332.00000000000006</v>
      </c>
      <c r="I16" s="454">
        <f t="shared" si="3"/>
        <v>-20.69277108433736</v>
      </c>
      <c r="J16" s="451">
        <v>2486.9</v>
      </c>
      <c r="K16" s="452"/>
      <c r="L16" s="452">
        <f t="shared" si="4"/>
        <v>2486.9</v>
      </c>
      <c r="M16" s="453">
        <f t="shared" si="5"/>
        <v>0.018256369657210367</v>
      </c>
      <c r="N16" s="451">
        <v>2710.5</v>
      </c>
      <c r="O16" s="452"/>
      <c r="P16" s="452">
        <f t="shared" si="6"/>
        <v>2710.5</v>
      </c>
      <c r="Q16" s="455">
        <f t="shared" si="7"/>
        <v>-8.249400479616309</v>
      </c>
    </row>
    <row r="17" spans="1:17" s="91" customFormat="1" ht="17.25" customHeight="1">
      <c r="A17" s="450" t="s">
        <v>174</v>
      </c>
      <c r="B17" s="451">
        <v>0</v>
      </c>
      <c r="C17" s="452">
        <v>101.434</v>
      </c>
      <c r="D17" s="452">
        <f t="shared" si="0"/>
        <v>101.434</v>
      </c>
      <c r="E17" s="453">
        <f t="shared" si="1"/>
        <v>0.006252677609910686</v>
      </c>
      <c r="F17" s="451"/>
      <c r="G17" s="452">
        <v>35.23500000000001</v>
      </c>
      <c r="H17" s="452">
        <f t="shared" si="2"/>
        <v>35.23500000000001</v>
      </c>
      <c r="I17" s="454">
        <f t="shared" si="3"/>
        <v>187.878529870867</v>
      </c>
      <c r="J17" s="451"/>
      <c r="K17" s="452">
        <v>741.4369999999988</v>
      </c>
      <c r="L17" s="452">
        <f t="shared" si="4"/>
        <v>741.4369999999988</v>
      </c>
      <c r="M17" s="453">
        <f t="shared" si="5"/>
        <v>0.005442899975685817</v>
      </c>
      <c r="N17" s="451"/>
      <c r="O17" s="452">
        <v>602.3649999999993</v>
      </c>
      <c r="P17" s="452">
        <f t="shared" si="6"/>
        <v>602.3649999999993</v>
      </c>
      <c r="Q17" s="455">
        <f t="shared" si="7"/>
        <v>23.08766279581309</v>
      </c>
    </row>
    <row r="18" spans="1:17" s="91" customFormat="1" ht="17.25" customHeight="1">
      <c r="A18" s="450" t="s">
        <v>163</v>
      </c>
      <c r="B18" s="451">
        <v>0</v>
      </c>
      <c r="C18" s="452">
        <v>101.02999999999999</v>
      </c>
      <c r="D18" s="452">
        <f t="shared" si="0"/>
        <v>101.02999999999999</v>
      </c>
      <c r="E18" s="453">
        <f t="shared" si="1"/>
        <v>0.0062277739114032435</v>
      </c>
      <c r="F18" s="451"/>
      <c r="G18" s="452">
        <v>83.927</v>
      </c>
      <c r="H18" s="452">
        <f t="shared" si="2"/>
        <v>83.927</v>
      </c>
      <c r="I18" s="454">
        <f t="shared" si="3"/>
        <v>20.378424106664106</v>
      </c>
      <c r="J18" s="451"/>
      <c r="K18" s="452">
        <v>808.3309999999989</v>
      </c>
      <c r="L18" s="452">
        <f t="shared" si="4"/>
        <v>808.3309999999989</v>
      </c>
      <c r="M18" s="453">
        <f t="shared" si="5"/>
        <v>0.00593396981840142</v>
      </c>
      <c r="N18" s="451"/>
      <c r="O18" s="452">
        <v>977.6349999999984</v>
      </c>
      <c r="P18" s="452">
        <f t="shared" si="6"/>
        <v>977.6349999999984</v>
      </c>
      <c r="Q18" s="455">
        <f t="shared" si="7"/>
        <v>-17.31771059751337</v>
      </c>
    </row>
    <row r="19" spans="1:17" s="91" customFormat="1" ht="17.25" customHeight="1">
      <c r="A19" s="450" t="s">
        <v>159</v>
      </c>
      <c r="B19" s="451">
        <v>87.03399999999999</v>
      </c>
      <c r="C19" s="452">
        <v>0</v>
      </c>
      <c r="D19" s="452">
        <f t="shared" si="0"/>
        <v>87.03399999999999</v>
      </c>
      <c r="E19" s="453">
        <f t="shared" si="1"/>
        <v>0.005365021029447391</v>
      </c>
      <c r="F19" s="451">
        <v>77.54400000000003</v>
      </c>
      <c r="G19" s="452"/>
      <c r="H19" s="452">
        <f t="shared" si="2"/>
        <v>77.54400000000003</v>
      </c>
      <c r="I19" s="454">
        <f t="shared" si="3"/>
        <v>12.238213143505572</v>
      </c>
      <c r="J19" s="451">
        <v>706.9269999999995</v>
      </c>
      <c r="K19" s="452"/>
      <c r="L19" s="452">
        <f t="shared" si="4"/>
        <v>706.9269999999995</v>
      </c>
      <c r="M19" s="453">
        <f t="shared" si="5"/>
        <v>0.005189561555616527</v>
      </c>
      <c r="N19" s="451">
        <v>1365.832999999996</v>
      </c>
      <c r="O19" s="452">
        <v>7.1579999999999995</v>
      </c>
      <c r="P19" s="452">
        <f t="shared" si="6"/>
        <v>1372.990999999996</v>
      </c>
      <c r="Q19" s="455">
        <f t="shared" si="7"/>
        <v>-48.51189847566361</v>
      </c>
    </row>
    <row r="20" spans="1:17" s="91" customFormat="1" ht="17.25" customHeight="1">
      <c r="A20" s="450" t="s">
        <v>162</v>
      </c>
      <c r="B20" s="451">
        <v>82.67599999999999</v>
      </c>
      <c r="C20" s="452">
        <v>0</v>
      </c>
      <c r="D20" s="452">
        <f>C20+B20</f>
        <v>82.67599999999999</v>
      </c>
      <c r="E20" s="453">
        <f>(D20/$D$8)</f>
        <v>0.005096381628221069</v>
      </c>
      <c r="F20" s="451">
        <v>153.814</v>
      </c>
      <c r="G20" s="452"/>
      <c r="H20" s="452">
        <f>G20+F20</f>
        <v>153.814</v>
      </c>
      <c r="I20" s="454">
        <f t="shared" si="3"/>
        <v>-46.24936611751856</v>
      </c>
      <c r="J20" s="451">
        <v>1117.514</v>
      </c>
      <c r="K20" s="452"/>
      <c r="L20" s="452">
        <f>K20+J20</f>
        <v>1117.514</v>
      </c>
      <c r="M20" s="453">
        <f>(L20/$L$8)</f>
        <v>0.008203686791229153</v>
      </c>
      <c r="N20" s="451">
        <v>1089.434</v>
      </c>
      <c r="O20" s="452"/>
      <c r="P20" s="452">
        <f>O20+N20</f>
        <v>1089.434</v>
      </c>
      <c r="Q20" s="455">
        <f>(L20/P20-1)*100</f>
        <v>2.5774851895571382</v>
      </c>
    </row>
    <row r="21" spans="1:17" s="91" customFormat="1" ht="17.25" customHeight="1">
      <c r="A21" s="450" t="s">
        <v>161</v>
      </c>
      <c r="B21" s="451">
        <v>77.55100000000002</v>
      </c>
      <c r="C21" s="452">
        <v>0.196</v>
      </c>
      <c r="D21" s="452">
        <f>C21+B21</f>
        <v>77.74700000000001</v>
      </c>
      <c r="E21" s="453">
        <f>(D21/$D$8)</f>
        <v>0.004792544177866655</v>
      </c>
      <c r="F21" s="451">
        <v>83.96500000000002</v>
      </c>
      <c r="G21" s="452"/>
      <c r="H21" s="452">
        <f>G21+F21</f>
        <v>83.96500000000002</v>
      </c>
      <c r="I21" s="454"/>
      <c r="J21" s="451">
        <v>592.733</v>
      </c>
      <c r="K21" s="452">
        <v>0.22699999999999998</v>
      </c>
      <c r="L21" s="452">
        <f>K21+J21</f>
        <v>592.9599999999999</v>
      </c>
      <c r="M21" s="453">
        <f>(L21/$L$8)</f>
        <v>0.004352928124146309</v>
      </c>
      <c r="N21" s="451">
        <v>389.37599999999975</v>
      </c>
      <c r="O21" s="452"/>
      <c r="P21" s="452">
        <f>O21+N21</f>
        <v>389.37599999999975</v>
      </c>
      <c r="Q21" s="455"/>
    </row>
    <row r="22" spans="1:17" s="91" customFormat="1" ht="17.25" customHeight="1" thickBot="1">
      <c r="A22" s="456" t="s">
        <v>167</v>
      </c>
      <c r="B22" s="457">
        <v>0.807</v>
      </c>
      <c r="C22" s="458">
        <v>463.135</v>
      </c>
      <c r="D22" s="458">
        <f>C22+B22</f>
        <v>463.942</v>
      </c>
      <c r="E22" s="459">
        <f>(D22/$D$8)</f>
        <v>0.02859869230925709</v>
      </c>
      <c r="F22" s="457">
        <v>583.8810000000001</v>
      </c>
      <c r="G22" s="458">
        <v>878.6550000000002</v>
      </c>
      <c r="H22" s="458">
        <f>G22+F22</f>
        <v>1462.5360000000003</v>
      </c>
      <c r="I22" s="460">
        <f>(D22/H22-1)*100</f>
        <v>-68.27825092852416</v>
      </c>
      <c r="J22" s="457">
        <v>1257.9930000000002</v>
      </c>
      <c r="K22" s="458">
        <v>3905.122</v>
      </c>
      <c r="L22" s="458">
        <f>K22+J22</f>
        <v>5163.115</v>
      </c>
      <c r="M22" s="459">
        <f>(L22/$L$8)</f>
        <v>0.037902503527559486</v>
      </c>
      <c r="N22" s="457">
        <v>8229.509999999998</v>
      </c>
      <c r="O22" s="458">
        <v>5029.991599999999</v>
      </c>
      <c r="P22" s="458">
        <f>O22+N22</f>
        <v>13259.501599999998</v>
      </c>
      <c r="Q22" s="461">
        <f>(L22/P22-1)*100</f>
        <v>-61.06101755740201</v>
      </c>
    </row>
    <row r="23" s="90" customFormat="1" ht="6.75" customHeight="1" thickTop="1">
      <c r="A23" s="105"/>
    </row>
    <row r="24" ht="14.25">
      <c r="A24" s="105" t="s">
        <v>38</v>
      </c>
    </row>
    <row r="25" ht="14.25">
      <c r="A25" s="88" t="s">
        <v>27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3:Q65536 I23:I65536 Q3 I3">
    <cfRule type="cellIs" priority="8" dxfId="93" operator="lessThan" stopIfTrue="1">
      <formula>0</formula>
    </cfRule>
  </conditionalFormatting>
  <conditionalFormatting sqref="Q8:Q22 I8:I22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21" sqref="A21:IV21"/>
    </sheetView>
  </sheetViews>
  <sheetFormatPr defaultColWidth="8.00390625" defaultRowHeight="15"/>
  <cols>
    <col min="1" max="1" width="29.8515625" style="112" customWidth="1"/>
    <col min="2" max="2" width="10.57421875" style="112" bestFit="1" customWidth="1"/>
    <col min="3" max="3" width="12.421875" style="112" bestFit="1" customWidth="1"/>
    <col min="4" max="4" width="9.574218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421875" style="112" bestFit="1" customWidth="1"/>
    <col min="9" max="9" width="11.7109375" style="112" bestFit="1" customWidth="1"/>
    <col min="10" max="10" width="9.57421875" style="112" bestFit="1" customWidth="1"/>
    <col min="11" max="11" width="11.7109375" style="112" bestFit="1" customWidth="1"/>
    <col min="12" max="12" width="10.8515625" style="112" customWidth="1"/>
    <col min="13" max="13" width="9.421875" style="112" customWidth="1"/>
    <col min="14" max="14" width="11.14062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34" t="s">
        <v>26</v>
      </c>
      <c r="Y1" s="635"/>
    </row>
    <row r="2" ht="5.25" customHeight="1" thickBot="1"/>
    <row r="3" spans="1:25" ht="24.75" customHeight="1" thickTop="1">
      <c r="A3" s="636" t="s">
        <v>43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8"/>
    </row>
    <row r="4" spans="1:25" ht="21" customHeight="1" thickBot="1">
      <c r="A4" s="650" t="s">
        <v>42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131" customFormat="1" ht="19.5" customHeight="1" thickBot="1" thickTop="1">
      <c r="A5" s="639" t="s">
        <v>41</v>
      </c>
      <c r="B5" s="654" t="s">
        <v>34</v>
      </c>
      <c r="C5" s="655"/>
      <c r="D5" s="655"/>
      <c r="E5" s="655"/>
      <c r="F5" s="655"/>
      <c r="G5" s="655"/>
      <c r="H5" s="655"/>
      <c r="I5" s="655"/>
      <c r="J5" s="656"/>
      <c r="K5" s="656"/>
      <c r="L5" s="656"/>
      <c r="M5" s="657"/>
      <c r="N5" s="658" t="s">
        <v>33</v>
      </c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7"/>
    </row>
    <row r="6" spans="1:25" s="130" customFormat="1" ht="26.25" customHeight="1" thickBot="1">
      <c r="A6" s="640"/>
      <c r="B6" s="646" t="s">
        <v>152</v>
      </c>
      <c r="C6" s="647"/>
      <c r="D6" s="647"/>
      <c r="E6" s="647"/>
      <c r="F6" s="648"/>
      <c r="G6" s="643" t="s">
        <v>32</v>
      </c>
      <c r="H6" s="646" t="s">
        <v>153</v>
      </c>
      <c r="I6" s="647"/>
      <c r="J6" s="647"/>
      <c r="K6" s="647"/>
      <c r="L6" s="648"/>
      <c r="M6" s="643" t="s">
        <v>31</v>
      </c>
      <c r="N6" s="653" t="s">
        <v>154</v>
      </c>
      <c r="O6" s="647"/>
      <c r="P6" s="647"/>
      <c r="Q6" s="647"/>
      <c r="R6" s="647"/>
      <c r="S6" s="643" t="s">
        <v>32</v>
      </c>
      <c r="T6" s="653" t="s">
        <v>155</v>
      </c>
      <c r="U6" s="647"/>
      <c r="V6" s="647"/>
      <c r="W6" s="647"/>
      <c r="X6" s="647"/>
      <c r="Y6" s="643" t="s">
        <v>31</v>
      </c>
    </row>
    <row r="7" spans="1:25" s="125" customFormat="1" ht="26.25" customHeight="1">
      <c r="A7" s="641"/>
      <c r="B7" s="626" t="s">
        <v>20</v>
      </c>
      <c r="C7" s="627"/>
      <c r="D7" s="628" t="s">
        <v>19</v>
      </c>
      <c r="E7" s="629"/>
      <c r="F7" s="630" t="s">
        <v>15</v>
      </c>
      <c r="G7" s="644"/>
      <c r="H7" s="626" t="s">
        <v>20</v>
      </c>
      <c r="I7" s="627"/>
      <c r="J7" s="628" t="s">
        <v>19</v>
      </c>
      <c r="K7" s="629"/>
      <c r="L7" s="630" t="s">
        <v>15</v>
      </c>
      <c r="M7" s="644"/>
      <c r="N7" s="627" t="s">
        <v>20</v>
      </c>
      <c r="O7" s="627"/>
      <c r="P7" s="632" t="s">
        <v>19</v>
      </c>
      <c r="Q7" s="627"/>
      <c r="R7" s="630" t="s">
        <v>15</v>
      </c>
      <c r="S7" s="644"/>
      <c r="T7" s="633" t="s">
        <v>20</v>
      </c>
      <c r="U7" s="629"/>
      <c r="V7" s="628" t="s">
        <v>19</v>
      </c>
      <c r="W7" s="649"/>
      <c r="X7" s="630" t="s">
        <v>15</v>
      </c>
      <c r="Y7" s="644"/>
    </row>
    <row r="8" spans="1:25" s="125" customFormat="1" ht="31.5" thickBot="1">
      <c r="A8" s="642"/>
      <c r="B8" s="128" t="s">
        <v>17</v>
      </c>
      <c r="C8" s="126" t="s">
        <v>16</v>
      </c>
      <c r="D8" s="127" t="s">
        <v>17</v>
      </c>
      <c r="E8" s="126" t="s">
        <v>16</v>
      </c>
      <c r="F8" s="631"/>
      <c r="G8" s="645"/>
      <c r="H8" s="128" t="s">
        <v>17</v>
      </c>
      <c r="I8" s="126" t="s">
        <v>16</v>
      </c>
      <c r="J8" s="127" t="s">
        <v>17</v>
      </c>
      <c r="K8" s="126" t="s">
        <v>16</v>
      </c>
      <c r="L8" s="631"/>
      <c r="M8" s="645"/>
      <c r="N8" s="129" t="s">
        <v>17</v>
      </c>
      <c r="O8" s="126" t="s">
        <v>16</v>
      </c>
      <c r="P8" s="127" t="s">
        <v>17</v>
      </c>
      <c r="Q8" s="126" t="s">
        <v>16</v>
      </c>
      <c r="R8" s="631"/>
      <c r="S8" s="645"/>
      <c r="T8" s="128" t="s">
        <v>17</v>
      </c>
      <c r="U8" s="126" t="s">
        <v>16</v>
      </c>
      <c r="V8" s="127" t="s">
        <v>17</v>
      </c>
      <c r="W8" s="126" t="s">
        <v>16</v>
      </c>
      <c r="X8" s="631"/>
      <c r="Y8" s="645"/>
    </row>
    <row r="9" spans="1:25" s="114" customFormat="1" ht="18" customHeight="1" thickBot="1" thickTop="1">
      <c r="A9" s="124" t="s">
        <v>22</v>
      </c>
      <c r="B9" s="123">
        <f>SUM(B10:B46)</f>
        <v>487389</v>
      </c>
      <c r="C9" s="117">
        <f>SUM(C10:C46)</f>
        <v>453667</v>
      </c>
      <c r="D9" s="118">
        <f>SUM(D10:D46)</f>
        <v>442</v>
      </c>
      <c r="E9" s="117">
        <f>SUM(E10:E46)</f>
        <v>353</v>
      </c>
      <c r="F9" s="116">
        <f aca="true" t="shared" si="0" ref="F9:F18">SUM(B9:E9)</f>
        <v>941851</v>
      </c>
      <c r="G9" s="120">
        <f aca="true" t="shared" si="1" ref="G9:G46">F9/$F$9</f>
        <v>1</v>
      </c>
      <c r="H9" s="119">
        <f>SUM(H10:H46)</f>
        <v>449292</v>
      </c>
      <c r="I9" s="117">
        <f>SUM(I10:I46)</f>
        <v>416271</v>
      </c>
      <c r="J9" s="118">
        <f>SUM(J10:J46)</f>
        <v>5461</v>
      </c>
      <c r="K9" s="117">
        <f>SUM(K10:K46)</f>
        <v>5821</v>
      </c>
      <c r="L9" s="116">
        <f aca="true" t="shared" si="2" ref="L9:L18">SUM(H9:K9)</f>
        <v>876845</v>
      </c>
      <c r="M9" s="122">
        <f aca="true" t="shared" si="3" ref="M9:M18">IF(ISERROR(F9/L9-1),"         /0",(F9/L9-1))</f>
        <v>0.07413624985031553</v>
      </c>
      <c r="N9" s="121">
        <f>SUM(N10:N46)</f>
        <v>4442070</v>
      </c>
      <c r="O9" s="117">
        <f>SUM(O10:O46)</f>
        <v>4248102</v>
      </c>
      <c r="P9" s="118">
        <f>SUM(P10:P46)</f>
        <v>17564</v>
      </c>
      <c r="Q9" s="117">
        <f>SUM(Q10:Q46)</f>
        <v>12601</v>
      </c>
      <c r="R9" s="116">
        <f aca="true" t="shared" si="4" ref="R9:R18">SUM(N9:Q9)</f>
        <v>8720337</v>
      </c>
      <c r="S9" s="120">
        <f aca="true" t="shared" si="5" ref="S9:S46">R9/$R$9</f>
        <v>1</v>
      </c>
      <c r="T9" s="119">
        <f>SUM(T10:T46)</f>
        <v>4076643</v>
      </c>
      <c r="U9" s="117">
        <f>SUM(U10:U46)</f>
        <v>3954989</v>
      </c>
      <c r="V9" s="118">
        <f>SUM(V10:V46)</f>
        <v>38352</v>
      </c>
      <c r="W9" s="117">
        <f>SUM(W10:W46)</f>
        <v>41985</v>
      </c>
      <c r="X9" s="116">
        <f aca="true" t="shared" si="6" ref="X9:X18">SUM(T9:W9)</f>
        <v>8111969</v>
      </c>
      <c r="Y9" s="115">
        <f>IF(ISERROR(R9/X9-1),"         /0",(R9/X9-1))</f>
        <v>0.07499634182527082</v>
      </c>
    </row>
    <row r="10" spans="1:25" ht="19.5" customHeight="1" thickTop="1">
      <c r="A10" s="422" t="s">
        <v>156</v>
      </c>
      <c r="B10" s="424">
        <v>150711</v>
      </c>
      <c r="C10" s="425">
        <v>139089</v>
      </c>
      <c r="D10" s="426">
        <v>95</v>
      </c>
      <c r="E10" s="425">
        <v>67</v>
      </c>
      <c r="F10" s="427">
        <f t="shared" si="0"/>
        <v>289962</v>
      </c>
      <c r="G10" s="428">
        <f t="shared" si="1"/>
        <v>0.3078639827318759</v>
      </c>
      <c r="H10" s="429">
        <v>136335</v>
      </c>
      <c r="I10" s="425">
        <v>126941</v>
      </c>
      <c r="J10" s="426">
        <v>1580</v>
      </c>
      <c r="K10" s="425">
        <v>1473</v>
      </c>
      <c r="L10" s="427">
        <f t="shared" si="2"/>
        <v>266329</v>
      </c>
      <c r="M10" s="430">
        <f t="shared" si="3"/>
        <v>0.08873611210194898</v>
      </c>
      <c r="N10" s="424">
        <v>1326885</v>
      </c>
      <c r="O10" s="425">
        <v>1264864</v>
      </c>
      <c r="P10" s="426">
        <v>6938</v>
      </c>
      <c r="Q10" s="425">
        <v>7083</v>
      </c>
      <c r="R10" s="427">
        <f t="shared" si="4"/>
        <v>2605770</v>
      </c>
      <c r="S10" s="428">
        <f t="shared" si="5"/>
        <v>0.29881528661105644</v>
      </c>
      <c r="T10" s="429">
        <v>1200435</v>
      </c>
      <c r="U10" s="425">
        <v>1171987</v>
      </c>
      <c r="V10" s="426">
        <v>27375</v>
      </c>
      <c r="W10" s="425">
        <v>28395</v>
      </c>
      <c r="X10" s="427">
        <f t="shared" si="6"/>
        <v>2428192</v>
      </c>
      <c r="Y10" s="431">
        <f aca="true" t="shared" si="7" ref="Y10:Y18">IF(ISERROR(R10/X10-1),"         /0",IF(R10/X10&gt;5,"  *  ",(R10/X10-1)))</f>
        <v>0.07313177870613208</v>
      </c>
    </row>
    <row r="11" spans="1:25" ht="19.5" customHeight="1">
      <c r="A11" s="432" t="s">
        <v>162</v>
      </c>
      <c r="B11" s="384">
        <v>67266</v>
      </c>
      <c r="C11" s="385">
        <v>62785</v>
      </c>
      <c r="D11" s="386">
        <v>0</v>
      </c>
      <c r="E11" s="385">
        <v>0</v>
      </c>
      <c r="F11" s="387">
        <f t="shared" si="0"/>
        <v>130051</v>
      </c>
      <c r="G11" s="388">
        <f t="shared" si="1"/>
        <v>0.13808022712722076</v>
      </c>
      <c r="H11" s="389">
        <v>57991</v>
      </c>
      <c r="I11" s="385">
        <v>52766</v>
      </c>
      <c r="J11" s="386"/>
      <c r="K11" s="385"/>
      <c r="L11" s="387">
        <f t="shared" si="2"/>
        <v>110757</v>
      </c>
      <c r="M11" s="390">
        <f t="shared" si="3"/>
        <v>0.1742011791579765</v>
      </c>
      <c r="N11" s="384">
        <v>628747</v>
      </c>
      <c r="O11" s="385">
        <v>592361</v>
      </c>
      <c r="P11" s="386"/>
      <c r="Q11" s="385"/>
      <c r="R11" s="387">
        <f t="shared" si="4"/>
        <v>1221108</v>
      </c>
      <c r="S11" s="388">
        <f t="shared" si="5"/>
        <v>0.14002990939455665</v>
      </c>
      <c r="T11" s="389">
        <v>560006</v>
      </c>
      <c r="U11" s="385">
        <v>525694</v>
      </c>
      <c r="V11" s="386"/>
      <c r="W11" s="385"/>
      <c r="X11" s="387">
        <f t="shared" si="6"/>
        <v>1085700</v>
      </c>
      <c r="Y11" s="391">
        <f t="shared" si="7"/>
        <v>0.12471953578336548</v>
      </c>
    </row>
    <row r="12" spans="1:25" ht="19.5" customHeight="1">
      <c r="A12" s="432" t="s">
        <v>175</v>
      </c>
      <c r="B12" s="384">
        <v>31487</v>
      </c>
      <c r="C12" s="385">
        <v>31407</v>
      </c>
      <c r="D12" s="386">
        <v>173</v>
      </c>
      <c r="E12" s="385">
        <v>85</v>
      </c>
      <c r="F12" s="387">
        <f t="shared" si="0"/>
        <v>63152</v>
      </c>
      <c r="G12" s="388">
        <f>F12/$F$9</f>
        <v>0.06705094542555033</v>
      </c>
      <c r="H12" s="389">
        <v>36007</v>
      </c>
      <c r="I12" s="385">
        <v>35730</v>
      </c>
      <c r="J12" s="386"/>
      <c r="K12" s="385"/>
      <c r="L12" s="387">
        <f t="shared" si="2"/>
        <v>71737</v>
      </c>
      <c r="M12" s="390">
        <f t="shared" si="3"/>
        <v>-0.11967325090260261</v>
      </c>
      <c r="N12" s="384">
        <v>271283</v>
      </c>
      <c r="O12" s="385">
        <v>270568</v>
      </c>
      <c r="P12" s="386">
        <v>173</v>
      </c>
      <c r="Q12" s="385">
        <v>85</v>
      </c>
      <c r="R12" s="387">
        <f t="shared" si="4"/>
        <v>542109</v>
      </c>
      <c r="S12" s="388">
        <f>R12/$R$9</f>
        <v>0.06216606078411878</v>
      </c>
      <c r="T12" s="389">
        <v>308220</v>
      </c>
      <c r="U12" s="385">
        <v>303589</v>
      </c>
      <c r="V12" s="386"/>
      <c r="W12" s="385"/>
      <c r="X12" s="387">
        <f t="shared" si="6"/>
        <v>611809</v>
      </c>
      <c r="Y12" s="391">
        <f t="shared" si="7"/>
        <v>-0.1139244437397946</v>
      </c>
    </row>
    <row r="13" spans="1:25" ht="19.5" customHeight="1">
      <c r="A13" s="432" t="s">
        <v>176</v>
      </c>
      <c r="B13" s="384">
        <v>19376</v>
      </c>
      <c r="C13" s="385">
        <v>18169</v>
      </c>
      <c r="D13" s="386">
        <v>0</v>
      </c>
      <c r="E13" s="385">
        <v>0</v>
      </c>
      <c r="F13" s="387">
        <f t="shared" si="0"/>
        <v>37545</v>
      </c>
      <c r="G13" s="388">
        <f aca="true" t="shared" si="8" ref="G13:G18">F13/$F$9</f>
        <v>0.03986299319106738</v>
      </c>
      <c r="H13" s="389">
        <v>23976</v>
      </c>
      <c r="I13" s="385">
        <v>20792</v>
      </c>
      <c r="J13" s="386"/>
      <c r="K13" s="385"/>
      <c r="L13" s="387">
        <f t="shared" si="2"/>
        <v>44768</v>
      </c>
      <c r="M13" s="390">
        <f t="shared" si="3"/>
        <v>-0.1613429235167977</v>
      </c>
      <c r="N13" s="384">
        <v>206443</v>
      </c>
      <c r="O13" s="385">
        <v>194717</v>
      </c>
      <c r="P13" s="386"/>
      <c r="Q13" s="385"/>
      <c r="R13" s="387">
        <f t="shared" si="4"/>
        <v>401160</v>
      </c>
      <c r="S13" s="388">
        <f aca="true" t="shared" si="9" ref="S13:S18">R13/$R$9</f>
        <v>0.04600280929509949</v>
      </c>
      <c r="T13" s="389">
        <v>208045</v>
      </c>
      <c r="U13" s="385">
        <v>199411</v>
      </c>
      <c r="V13" s="386"/>
      <c r="W13" s="385"/>
      <c r="X13" s="387">
        <f t="shared" si="6"/>
        <v>407456</v>
      </c>
      <c r="Y13" s="391">
        <f t="shared" si="7"/>
        <v>-0.015451975182596445</v>
      </c>
    </row>
    <row r="14" spans="1:25" ht="19.5" customHeight="1">
      <c r="A14" s="432" t="s">
        <v>177</v>
      </c>
      <c r="B14" s="384">
        <v>18165</v>
      </c>
      <c r="C14" s="385">
        <v>16977</v>
      </c>
      <c r="D14" s="386">
        <v>0</v>
      </c>
      <c r="E14" s="385">
        <v>0</v>
      </c>
      <c r="F14" s="387">
        <f t="shared" si="0"/>
        <v>35142</v>
      </c>
      <c r="G14" s="388">
        <f t="shared" si="8"/>
        <v>0.03731163421815128</v>
      </c>
      <c r="H14" s="389">
        <v>19295</v>
      </c>
      <c r="I14" s="385">
        <v>19469</v>
      </c>
      <c r="J14" s="386">
        <v>3</v>
      </c>
      <c r="K14" s="385">
        <v>1</v>
      </c>
      <c r="L14" s="387">
        <f t="shared" si="2"/>
        <v>38768</v>
      </c>
      <c r="M14" s="390">
        <f t="shared" si="3"/>
        <v>-0.09353074700784147</v>
      </c>
      <c r="N14" s="384">
        <v>174577</v>
      </c>
      <c r="O14" s="385">
        <v>167769</v>
      </c>
      <c r="P14" s="386">
        <v>0</v>
      </c>
      <c r="Q14" s="385"/>
      <c r="R14" s="387">
        <f t="shared" si="4"/>
        <v>342346</v>
      </c>
      <c r="S14" s="388">
        <f t="shared" si="9"/>
        <v>0.039258345176338943</v>
      </c>
      <c r="T14" s="389">
        <v>171279</v>
      </c>
      <c r="U14" s="385">
        <v>170713</v>
      </c>
      <c r="V14" s="386">
        <v>3</v>
      </c>
      <c r="W14" s="385">
        <v>1</v>
      </c>
      <c r="X14" s="387">
        <f t="shared" si="6"/>
        <v>341996</v>
      </c>
      <c r="Y14" s="391">
        <f t="shared" si="7"/>
        <v>0.0010234037825003206</v>
      </c>
    </row>
    <row r="15" spans="1:25" ht="19.5" customHeight="1">
      <c r="A15" s="432" t="s">
        <v>157</v>
      </c>
      <c r="B15" s="384">
        <v>16879</v>
      </c>
      <c r="C15" s="385">
        <v>16081</v>
      </c>
      <c r="D15" s="386">
        <v>0</v>
      </c>
      <c r="E15" s="385">
        <v>0</v>
      </c>
      <c r="F15" s="387">
        <f t="shared" si="0"/>
        <v>32960</v>
      </c>
      <c r="G15" s="388">
        <f t="shared" si="8"/>
        <v>0.03499491957857453</v>
      </c>
      <c r="H15" s="389">
        <v>16462</v>
      </c>
      <c r="I15" s="385">
        <v>15868</v>
      </c>
      <c r="J15" s="386"/>
      <c r="K15" s="385"/>
      <c r="L15" s="387">
        <f t="shared" si="2"/>
        <v>32330</v>
      </c>
      <c r="M15" s="390">
        <f t="shared" si="3"/>
        <v>0.019486545004639755</v>
      </c>
      <c r="N15" s="384">
        <v>177730</v>
      </c>
      <c r="O15" s="385">
        <v>172115</v>
      </c>
      <c r="P15" s="386">
        <v>644</v>
      </c>
      <c r="Q15" s="385">
        <v>656</v>
      </c>
      <c r="R15" s="387">
        <f t="shared" si="4"/>
        <v>351145</v>
      </c>
      <c r="S15" s="388">
        <f t="shared" si="9"/>
        <v>0.040267365813958796</v>
      </c>
      <c r="T15" s="389">
        <v>142708</v>
      </c>
      <c r="U15" s="385">
        <v>143839</v>
      </c>
      <c r="V15" s="386">
        <v>517</v>
      </c>
      <c r="W15" s="385">
        <v>515</v>
      </c>
      <c r="X15" s="387">
        <f t="shared" si="6"/>
        <v>287579</v>
      </c>
      <c r="Y15" s="391">
        <f t="shared" si="7"/>
        <v>0.22103839292855176</v>
      </c>
    </row>
    <row r="16" spans="1:25" ht="19.5" customHeight="1">
      <c r="A16" s="432" t="s">
        <v>178</v>
      </c>
      <c r="B16" s="384">
        <v>15378</v>
      </c>
      <c r="C16" s="385">
        <v>13697</v>
      </c>
      <c r="D16" s="386">
        <v>0</v>
      </c>
      <c r="E16" s="385">
        <v>0</v>
      </c>
      <c r="F16" s="387">
        <f t="shared" si="0"/>
        <v>29075</v>
      </c>
      <c r="G16" s="388">
        <f t="shared" si="8"/>
        <v>0.03087006331150044</v>
      </c>
      <c r="H16" s="389">
        <v>17161</v>
      </c>
      <c r="I16" s="385">
        <v>15315</v>
      </c>
      <c r="J16" s="386"/>
      <c r="K16" s="385"/>
      <c r="L16" s="387">
        <f t="shared" si="2"/>
        <v>32476</v>
      </c>
      <c r="M16" s="390">
        <f t="shared" si="3"/>
        <v>-0.10472348811429977</v>
      </c>
      <c r="N16" s="384">
        <v>171559</v>
      </c>
      <c r="O16" s="385">
        <v>163961</v>
      </c>
      <c r="P16" s="386"/>
      <c r="Q16" s="385"/>
      <c r="R16" s="387">
        <f t="shared" si="4"/>
        <v>335520</v>
      </c>
      <c r="S16" s="388">
        <f t="shared" si="9"/>
        <v>0.03847557726266772</v>
      </c>
      <c r="T16" s="389">
        <v>177671</v>
      </c>
      <c r="U16" s="385">
        <v>173812</v>
      </c>
      <c r="V16" s="386"/>
      <c r="W16" s="385"/>
      <c r="X16" s="387">
        <f t="shared" si="6"/>
        <v>351483</v>
      </c>
      <c r="Y16" s="391">
        <f t="shared" si="7"/>
        <v>-0.04541613676906142</v>
      </c>
    </row>
    <row r="17" spans="1:25" ht="19.5" customHeight="1">
      <c r="A17" s="432" t="s">
        <v>179</v>
      </c>
      <c r="B17" s="384">
        <v>12533</v>
      </c>
      <c r="C17" s="385">
        <v>12011</v>
      </c>
      <c r="D17" s="386">
        <v>0</v>
      </c>
      <c r="E17" s="385">
        <v>0</v>
      </c>
      <c r="F17" s="387">
        <f t="shared" si="0"/>
        <v>24544</v>
      </c>
      <c r="G17" s="388">
        <f t="shared" si="8"/>
        <v>0.026059323608511323</v>
      </c>
      <c r="H17" s="389">
        <v>10095</v>
      </c>
      <c r="I17" s="385">
        <v>9977</v>
      </c>
      <c r="J17" s="386"/>
      <c r="K17" s="385"/>
      <c r="L17" s="387">
        <f t="shared" si="2"/>
        <v>20072</v>
      </c>
      <c r="M17" s="390">
        <f t="shared" si="3"/>
        <v>0.2227979274611398</v>
      </c>
      <c r="N17" s="384">
        <v>113515</v>
      </c>
      <c r="O17" s="385">
        <v>107649</v>
      </c>
      <c r="P17" s="386"/>
      <c r="Q17" s="385"/>
      <c r="R17" s="387">
        <f t="shared" si="4"/>
        <v>221164</v>
      </c>
      <c r="S17" s="388">
        <f t="shared" si="9"/>
        <v>0.02536186388209538</v>
      </c>
      <c r="T17" s="389">
        <v>97164</v>
      </c>
      <c r="U17" s="385">
        <v>93270</v>
      </c>
      <c r="V17" s="386"/>
      <c r="W17" s="385"/>
      <c r="X17" s="387">
        <f t="shared" si="6"/>
        <v>190434</v>
      </c>
      <c r="Y17" s="391">
        <f t="shared" si="7"/>
        <v>0.1613682430658392</v>
      </c>
    </row>
    <row r="18" spans="1:25" ht="19.5" customHeight="1">
      <c r="A18" s="432" t="s">
        <v>180</v>
      </c>
      <c r="B18" s="384">
        <v>12609</v>
      </c>
      <c r="C18" s="385">
        <v>11693</v>
      </c>
      <c r="D18" s="386">
        <v>0</v>
      </c>
      <c r="E18" s="385">
        <v>0</v>
      </c>
      <c r="F18" s="387">
        <f t="shared" si="0"/>
        <v>24302</v>
      </c>
      <c r="G18" s="388">
        <f t="shared" si="8"/>
        <v>0.02580238275480941</v>
      </c>
      <c r="H18" s="389">
        <v>10567</v>
      </c>
      <c r="I18" s="385">
        <v>9464</v>
      </c>
      <c r="J18" s="386"/>
      <c r="K18" s="385"/>
      <c r="L18" s="387">
        <f t="shared" si="2"/>
        <v>20031</v>
      </c>
      <c r="M18" s="390">
        <f t="shared" si="3"/>
        <v>0.21321950975987214</v>
      </c>
      <c r="N18" s="384">
        <v>113690</v>
      </c>
      <c r="O18" s="385">
        <v>111682</v>
      </c>
      <c r="P18" s="386"/>
      <c r="Q18" s="385"/>
      <c r="R18" s="387">
        <f t="shared" si="4"/>
        <v>225372</v>
      </c>
      <c r="S18" s="388">
        <f t="shared" si="9"/>
        <v>0.025844414040420687</v>
      </c>
      <c r="T18" s="389">
        <v>113141</v>
      </c>
      <c r="U18" s="385">
        <v>106385</v>
      </c>
      <c r="V18" s="386"/>
      <c r="W18" s="385"/>
      <c r="X18" s="387">
        <f t="shared" si="6"/>
        <v>219526</v>
      </c>
      <c r="Y18" s="391">
        <f t="shared" si="7"/>
        <v>0.026630103040186537</v>
      </c>
    </row>
    <row r="19" spans="1:25" ht="19.5" customHeight="1">
      <c r="A19" s="432" t="s">
        <v>158</v>
      </c>
      <c r="B19" s="384">
        <v>12853</v>
      </c>
      <c r="C19" s="385">
        <v>11290</v>
      </c>
      <c r="D19" s="386">
        <v>0</v>
      </c>
      <c r="E19" s="385">
        <v>0</v>
      </c>
      <c r="F19" s="387">
        <f aca="true" t="shared" si="10" ref="F19:F25">SUM(B19:E19)</f>
        <v>24143</v>
      </c>
      <c r="G19" s="388">
        <f aca="true" t="shared" si="11" ref="G19:G25">F19/$F$9</f>
        <v>0.025633566243492868</v>
      </c>
      <c r="H19" s="389">
        <v>9499</v>
      </c>
      <c r="I19" s="385">
        <v>9346</v>
      </c>
      <c r="J19" s="386"/>
      <c r="K19" s="385"/>
      <c r="L19" s="387">
        <f aca="true" t="shared" si="12" ref="L19:L25">SUM(H19:K19)</f>
        <v>18845</v>
      </c>
      <c r="M19" s="390">
        <f aca="true" t="shared" si="13" ref="M19:M25">IF(ISERROR(F19/L19-1),"         /0",(F19/L19-1))</f>
        <v>0.2811355797293711</v>
      </c>
      <c r="N19" s="384">
        <v>130620</v>
      </c>
      <c r="O19" s="385">
        <v>124620</v>
      </c>
      <c r="P19" s="386">
        <v>180</v>
      </c>
      <c r="Q19" s="385">
        <v>180</v>
      </c>
      <c r="R19" s="387">
        <f aca="true" t="shared" si="14" ref="R19:R25">SUM(N19:Q19)</f>
        <v>255600</v>
      </c>
      <c r="S19" s="388">
        <f aca="true" t="shared" si="15" ref="S19:S25">R19/$R$9</f>
        <v>0.029310793837439997</v>
      </c>
      <c r="T19" s="389">
        <v>90008</v>
      </c>
      <c r="U19" s="385">
        <v>89840</v>
      </c>
      <c r="V19" s="386"/>
      <c r="W19" s="385"/>
      <c r="X19" s="387">
        <f aca="true" t="shared" si="16" ref="X19:X25">SUM(T19:W19)</f>
        <v>179848</v>
      </c>
      <c r="Y19" s="391">
        <f aca="true" t="shared" si="17" ref="Y19:Y25">IF(ISERROR(R19/X19-1),"         /0",IF(R19/X19&gt;5,"  *  ",(R19/X19-1)))</f>
        <v>0.42120012454961975</v>
      </c>
    </row>
    <row r="20" spans="1:25" ht="19.5" customHeight="1">
      <c r="A20" s="432" t="s">
        <v>181</v>
      </c>
      <c r="B20" s="384">
        <v>11749</v>
      </c>
      <c r="C20" s="385">
        <v>11043</v>
      </c>
      <c r="D20" s="386">
        <v>0</v>
      </c>
      <c r="E20" s="385">
        <v>0</v>
      </c>
      <c r="F20" s="387">
        <f t="shared" si="10"/>
        <v>22792</v>
      </c>
      <c r="G20" s="388">
        <f t="shared" si="11"/>
        <v>0.024199156766834668</v>
      </c>
      <c r="H20" s="389">
        <v>10669</v>
      </c>
      <c r="I20" s="385">
        <v>9485</v>
      </c>
      <c r="J20" s="386"/>
      <c r="K20" s="385"/>
      <c r="L20" s="387">
        <f t="shared" si="12"/>
        <v>20154</v>
      </c>
      <c r="M20" s="390">
        <f t="shared" si="13"/>
        <v>0.13089213059442284</v>
      </c>
      <c r="N20" s="384">
        <v>103791</v>
      </c>
      <c r="O20" s="385">
        <v>101099</v>
      </c>
      <c r="P20" s="386"/>
      <c r="Q20" s="385"/>
      <c r="R20" s="387">
        <f t="shared" si="14"/>
        <v>204890</v>
      </c>
      <c r="S20" s="388">
        <f t="shared" si="15"/>
        <v>0.023495651601537878</v>
      </c>
      <c r="T20" s="389">
        <v>101449</v>
      </c>
      <c r="U20" s="385">
        <v>93243</v>
      </c>
      <c r="V20" s="386">
        <v>94</v>
      </c>
      <c r="W20" s="385">
        <v>221</v>
      </c>
      <c r="X20" s="387">
        <f t="shared" si="16"/>
        <v>195007</v>
      </c>
      <c r="Y20" s="391">
        <f t="shared" si="17"/>
        <v>0.05068023199167215</v>
      </c>
    </row>
    <row r="21" spans="1:25" ht="19.5" customHeight="1">
      <c r="A21" s="432" t="s">
        <v>182</v>
      </c>
      <c r="B21" s="384">
        <v>12256</v>
      </c>
      <c r="C21" s="385">
        <v>9330</v>
      </c>
      <c r="D21" s="386">
        <v>0</v>
      </c>
      <c r="E21" s="385">
        <v>0</v>
      </c>
      <c r="F21" s="387">
        <f t="shared" si="10"/>
        <v>21586</v>
      </c>
      <c r="G21" s="388">
        <f t="shared" si="11"/>
        <v>0.02291869945458464</v>
      </c>
      <c r="H21" s="389">
        <v>12360</v>
      </c>
      <c r="I21" s="385">
        <v>9325</v>
      </c>
      <c r="J21" s="386"/>
      <c r="K21" s="385"/>
      <c r="L21" s="387">
        <f t="shared" si="12"/>
        <v>21685</v>
      </c>
      <c r="M21" s="390">
        <f t="shared" si="13"/>
        <v>-0.004565367765736683</v>
      </c>
      <c r="N21" s="384">
        <v>103344</v>
      </c>
      <c r="O21" s="385">
        <v>87549</v>
      </c>
      <c r="P21" s="386"/>
      <c r="Q21" s="385"/>
      <c r="R21" s="387">
        <f t="shared" si="14"/>
        <v>190893</v>
      </c>
      <c r="S21" s="388">
        <f t="shared" si="15"/>
        <v>0.021890553082982916</v>
      </c>
      <c r="T21" s="389">
        <v>94562</v>
      </c>
      <c r="U21" s="385">
        <v>81696</v>
      </c>
      <c r="V21" s="386"/>
      <c r="W21" s="385"/>
      <c r="X21" s="387">
        <f t="shared" si="16"/>
        <v>176258</v>
      </c>
      <c r="Y21" s="391">
        <f t="shared" si="17"/>
        <v>0.08303169217851103</v>
      </c>
    </row>
    <row r="22" spans="1:25" ht="19.5" customHeight="1">
      <c r="A22" s="432" t="s">
        <v>183</v>
      </c>
      <c r="B22" s="384">
        <v>10216</v>
      </c>
      <c r="C22" s="385">
        <v>10258</v>
      </c>
      <c r="D22" s="386">
        <v>0</v>
      </c>
      <c r="E22" s="385">
        <v>0</v>
      </c>
      <c r="F22" s="387">
        <f t="shared" si="10"/>
        <v>20474</v>
      </c>
      <c r="G22" s="388">
        <f t="shared" si="11"/>
        <v>0.021738045614433706</v>
      </c>
      <c r="H22" s="389">
        <v>10291</v>
      </c>
      <c r="I22" s="385">
        <v>9501</v>
      </c>
      <c r="J22" s="386"/>
      <c r="K22" s="385"/>
      <c r="L22" s="387">
        <f t="shared" si="12"/>
        <v>19792</v>
      </c>
      <c r="M22" s="390">
        <f t="shared" si="13"/>
        <v>0.034458367016976466</v>
      </c>
      <c r="N22" s="384">
        <v>100737</v>
      </c>
      <c r="O22" s="385">
        <v>98019</v>
      </c>
      <c r="P22" s="386"/>
      <c r="Q22" s="385"/>
      <c r="R22" s="387">
        <f t="shared" si="14"/>
        <v>198756</v>
      </c>
      <c r="S22" s="388">
        <f t="shared" si="15"/>
        <v>0.02279223841922623</v>
      </c>
      <c r="T22" s="389">
        <v>101388</v>
      </c>
      <c r="U22" s="385">
        <v>96961</v>
      </c>
      <c r="V22" s="386">
        <v>272</v>
      </c>
      <c r="W22" s="385">
        <v>0</v>
      </c>
      <c r="X22" s="387">
        <f t="shared" si="16"/>
        <v>198621</v>
      </c>
      <c r="Y22" s="391">
        <f t="shared" si="17"/>
        <v>0.0006796864379898793</v>
      </c>
    </row>
    <row r="23" spans="1:25" ht="19.5" customHeight="1">
      <c r="A23" s="432" t="s">
        <v>184</v>
      </c>
      <c r="B23" s="384">
        <v>9724</v>
      </c>
      <c r="C23" s="385">
        <v>9948</v>
      </c>
      <c r="D23" s="386">
        <v>0</v>
      </c>
      <c r="E23" s="385">
        <v>0</v>
      </c>
      <c r="F23" s="387">
        <f t="shared" si="10"/>
        <v>19672</v>
      </c>
      <c r="G23" s="388">
        <f t="shared" si="11"/>
        <v>0.02088653088439679</v>
      </c>
      <c r="H23" s="389">
        <v>8623</v>
      </c>
      <c r="I23" s="385">
        <v>7776</v>
      </c>
      <c r="J23" s="386"/>
      <c r="K23" s="385"/>
      <c r="L23" s="387">
        <f t="shared" si="12"/>
        <v>16399</v>
      </c>
      <c r="M23" s="390">
        <f t="shared" si="13"/>
        <v>0.1995853405695469</v>
      </c>
      <c r="N23" s="384">
        <v>85493</v>
      </c>
      <c r="O23" s="385">
        <v>83858</v>
      </c>
      <c r="P23" s="386"/>
      <c r="Q23" s="385"/>
      <c r="R23" s="387">
        <f t="shared" si="14"/>
        <v>169351</v>
      </c>
      <c r="S23" s="388">
        <f t="shared" si="15"/>
        <v>0.01942023570878052</v>
      </c>
      <c r="T23" s="389">
        <v>77012</v>
      </c>
      <c r="U23" s="385">
        <v>72684</v>
      </c>
      <c r="V23" s="386"/>
      <c r="W23" s="385"/>
      <c r="X23" s="387">
        <f t="shared" si="16"/>
        <v>149696</v>
      </c>
      <c r="Y23" s="391">
        <f t="shared" si="17"/>
        <v>0.13129943351859774</v>
      </c>
    </row>
    <row r="24" spans="1:25" ht="19.5" customHeight="1">
      <c r="A24" s="432" t="s">
        <v>185</v>
      </c>
      <c r="B24" s="384">
        <v>7934</v>
      </c>
      <c r="C24" s="385">
        <v>8007</v>
      </c>
      <c r="D24" s="386">
        <v>0</v>
      </c>
      <c r="E24" s="385">
        <v>0</v>
      </c>
      <c r="F24" s="387">
        <f t="shared" si="10"/>
        <v>15941</v>
      </c>
      <c r="G24" s="388">
        <f t="shared" si="11"/>
        <v>0.016925182433314825</v>
      </c>
      <c r="H24" s="389">
        <v>5050</v>
      </c>
      <c r="I24" s="385">
        <v>5079</v>
      </c>
      <c r="J24" s="386"/>
      <c r="K24" s="385"/>
      <c r="L24" s="387">
        <f t="shared" si="12"/>
        <v>10129</v>
      </c>
      <c r="M24" s="390">
        <f t="shared" si="13"/>
        <v>0.5737980057261329</v>
      </c>
      <c r="N24" s="384">
        <v>73531</v>
      </c>
      <c r="O24" s="385">
        <v>72428</v>
      </c>
      <c r="P24" s="386"/>
      <c r="Q24" s="385"/>
      <c r="R24" s="387">
        <f t="shared" si="14"/>
        <v>145959</v>
      </c>
      <c r="S24" s="388">
        <f t="shared" si="15"/>
        <v>0.01673777057010526</v>
      </c>
      <c r="T24" s="389">
        <v>52374</v>
      </c>
      <c r="U24" s="385">
        <v>54770</v>
      </c>
      <c r="V24" s="386"/>
      <c r="W24" s="385"/>
      <c r="X24" s="387">
        <f t="shared" si="16"/>
        <v>107144</v>
      </c>
      <c r="Y24" s="391">
        <f t="shared" si="17"/>
        <v>0.3622694691256627</v>
      </c>
    </row>
    <row r="25" spans="1:25" ht="19.5" customHeight="1">
      <c r="A25" s="432" t="s">
        <v>186</v>
      </c>
      <c r="B25" s="384">
        <v>7808</v>
      </c>
      <c r="C25" s="385">
        <v>6843</v>
      </c>
      <c r="D25" s="386">
        <v>0</v>
      </c>
      <c r="E25" s="385">
        <v>0</v>
      </c>
      <c r="F25" s="387">
        <f t="shared" si="10"/>
        <v>14651</v>
      </c>
      <c r="G25" s="388">
        <f t="shared" si="11"/>
        <v>0.015555539039614546</v>
      </c>
      <c r="H25" s="389">
        <v>7503</v>
      </c>
      <c r="I25" s="385">
        <v>6009</v>
      </c>
      <c r="J25" s="386"/>
      <c r="K25" s="385"/>
      <c r="L25" s="387">
        <f t="shared" si="12"/>
        <v>13512</v>
      </c>
      <c r="M25" s="390">
        <f t="shared" si="13"/>
        <v>0.08429544108940212</v>
      </c>
      <c r="N25" s="384">
        <v>66179</v>
      </c>
      <c r="O25" s="385">
        <v>60314</v>
      </c>
      <c r="P25" s="386"/>
      <c r="Q25" s="385"/>
      <c r="R25" s="387">
        <f t="shared" si="14"/>
        <v>126493</v>
      </c>
      <c r="S25" s="388">
        <f t="shared" si="15"/>
        <v>0.014505517389981603</v>
      </c>
      <c r="T25" s="389">
        <v>62776</v>
      </c>
      <c r="U25" s="385">
        <v>57756</v>
      </c>
      <c r="V25" s="386"/>
      <c r="W25" s="385"/>
      <c r="X25" s="387">
        <f t="shared" si="16"/>
        <v>120532</v>
      </c>
      <c r="Y25" s="391">
        <f t="shared" si="17"/>
        <v>0.049455746191882755</v>
      </c>
    </row>
    <row r="26" spans="1:25" ht="19.5" customHeight="1">
      <c r="A26" s="432" t="s">
        <v>187</v>
      </c>
      <c r="B26" s="384">
        <v>7757</v>
      </c>
      <c r="C26" s="385">
        <v>6329</v>
      </c>
      <c r="D26" s="386">
        <v>0</v>
      </c>
      <c r="E26" s="385">
        <v>0</v>
      </c>
      <c r="F26" s="387">
        <f aca="true" t="shared" si="18" ref="F26:F46">SUM(B26:E26)</f>
        <v>14086</v>
      </c>
      <c r="G26" s="388">
        <f t="shared" si="1"/>
        <v>0.014955656467955122</v>
      </c>
      <c r="H26" s="389">
        <v>5815</v>
      </c>
      <c r="I26" s="385">
        <v>4682</v>
      </c>
      <c r="J26" s="386"/>
      <c r="K26" s="385"/>
      <c r="L26" s="387">
        <f aca="true" t="shared" si="19" ref="L26:L46">SUM(H26:K26)</f>
        <v>10497</v>
      </c>
      <c r="M26" s="390">
        <f aca="true" t="shared" si="20" ref="M26:M36">IF(ISERROR(F26/L26-1),"         /0",(F26/L26-1))</f>
        <v>0.34190721158426207</v>
      </c>
      <c r="N26" s="384">
        <v>100512</v>
      </c>
      <c r="O26" s="385">
        <v>85934</v>
      </c>
      <c r="P26" s="386"/>
      <c r="Q26" s="385"/>
      <c r="R26" s="387">
        <f aca="true" t="shared" si="21" ref="R26:R46">SUM(N26:Q26)</f>
        <v>186446</v>
      </c>
      <c r="S26" s="388">
        <f t="shared" si="5"/>
        <v>0.021380595726977064</v>
      </c>
      <c r="T26" s="389">
        <v>69385</v>
      </c>
      <c r="U26" s="385">
        <v>62711</v>
      </c>
      <c r="V26" s="386"/>
      <c r="W26" s="385"/>
      <c r="X26" s="387">
        <f aca="true" t="shared" si="22" ref="X26:X46">SUM(T26:W26)</f>
        <v>132096</v>
      </c>
      <c r="Y26" s="391">
        <f aca="true" t="shared" si="23" ref="Y26:Y46">IF(ISERROR(R26/X26-1),"         /0",IF(R26/X26&gt;5,"  *  ",(R26/X26-1)))</f>
        <v>0.4114431928294573</v>
      </c>
    </row>
    <row r="27" spans="1:25" ht="19.5" customHeight="1">
      <c r="A27" s="432" t="s">
        <v>188</v>
      </c>
      <c r="B27" s="384">
        <v>8150</v>
      </c>
      <c r="C27" s="385">
        <v>5848</v>
      </c>
      <c r="D27" s="386">
        <v>0</v>
      </c>
      <c r="E27" s="385">
        <v>0</v>
      </c>
      <c r="F27" s="387">
        <f t="shared" si="18"/>
        <v>13998</v>
      </c>
      <c r="G27" s="388">
        <f>F27/$F$9</f>
        <v>0.014862223430245337</v>
      </c>
      <c r="H27" s="389"/>
      <c r="I27" s="385"/>
      <c r="J27" s="386"/>
      <c r="K27" s="385"/>
      <c r="L27" s="387">
        <f t="shared" si="19"/>
        <v>0</v>
      </c>
      <c r="M27" s="390" t="str">
        <f t="shared" si="20"/>
        <v>         /0</v>
      </c>
      <c r="N27" s="384">
        <v>24709</v>
      </c>
      <c r="O27" s="385">
        <v>21988</v>
      </c>
      <c r="P27" s="386"/>
      <c r="Q27" s="385"/>
      <c r="R27" s="387">
        <f t="shared" si="21"/>
        <v>46697</v>
      </c>
      <c r="S27" s="388">
        <f>R27/$R$9</f>
        <v>0.005354953598696931</v>
      </c>
      <c r="T27" s="389"/>
      <c r="U27" s="385"/>
      <c r="V27" s="386"/>
      <c r="W27" s="385"/>
      <c r="X27" s="387">
        <f t="shared" si="22"/>
        <v>0</v>
      </c>
      <c r="Y27" s="391" t="str">
        <f t="shared" si="23"/>
        <v>         /0</v>
      </c>
    </row>
    <row r="28" spans="1:25" ht="19.5" customHeight="1">
      <c r="A28" s="432" t="s">
        <v>189</v>
      </c>
      <c r="B28" s="384">
        <v>7003</v>
      </c>
      <c r="C28" s="385">
        <v>6301</v>
      </c>
      <c r="D28" s="386">
        <v>0</v>
      </c>
      <c r="E28" s="385">
        <v>0</v>
      </c>
      <c r="F28" s="387">
        <f t="shared" si="18"/>
        <v>13304</v>
      </c>
      <c r="G28" s="388">
        <f>F28/$F$9</f>
        <v>0.014125376519215884</v>
      </c>
      <c r="H28" s="389"/>
      <c r="I28" s="385"/>
      <c r="J28" s="386"/>
      <c r="K28" s="385"/>
      <c r="L28" s="387">
        <f t="shared" si="19"/>
        <v>0</v>
      </c>
      <c r="M28" s="390" t="str">
        <f t="shared" si="20"/>
        <v>         /0</v>
      </c>
      <c r="N28" s="384">
        <v>17487</v>
      </c>
      <c r="O28" s="385">
        <v>15932</v>
      </c>
      <c r="P28" s="386">
        <v>258</v>
      </c>
      <c r="Q28" s="385">
        <v>462</v>
      </c>
      <c r="R28" s="387">
        <f t="shared" si="21"/>
        <v>34139</v>
      </c>
      <c r="S28" s="388">
        <f>R28/$R$9</f>
        <v>0.003914871638561675</v>
      </c>
      <c r="T28" s="389"/>
      <c r="U28" s="385"/>
      <c r="V28" s="386"/>
      <c r="W28" s="385"/>
      <c r="X28" s="387">
        <f t="shared" si="22"/>
        <v>0</v>
      </c>
      <c r="Y28" s="391" t="str">
        <f t="shared" si="23"/>
        <v>         /0</v>
      </c>
    </row>
    <row r="29" spans="1:25" ht="19.5" customHeight="1">
      <c r="A29" s="432" t="s">
        <v>190</v>
      </c>
      <c r="B29" s="384">
        <v>6493</v>
      </c>
      <c r="C29" s="385">
        <v>6436</v>
      </c>
      <c r="D29" s="386">
        <v>0</v>
      </c>
      <c r="E29" s="385">
        <v>0</v>
      </c>
      <c r="F29" s="387">
        <f t="shared" si="18"/>
        <v>12929</v>
      </c>
      <c r="G29" s="388">
        <f>F29/$F$9</f>
        <v>0.01372722436988441</v>
      </c>
      <c r="H29" s="389">
        <v>5621</v>
      </c>
      <c r="I29" s="385">
        <v>5675</v>
      </c>
      <c r="J29" s="386"/>
      <c r="K29" s="385"/>
      <c r="L29" s="387">
        <f t="shared" si="19"/>
        <v>11296</v>
      </c>
      <c r="M29" s="390">
        <f t="shared" si="20"/>
        <v>0.144564447592068</v>
      </c>
      <c r="N29" s="384">
        <v>60388</v>
      </c>
      <c r="O29" s="385">
        <v>60753</v>
      </c>
      <c r="P29" s="386"/>
      <c r="Q29" s="385"/>
      <c r="R29" s="387">
        <f t="shared" si="21"/>
        <v>121141</v>
      </c>
      <c r="S29" s="388">
        <f>R29/$R$9</f>
        <v>0.013891779641084971</v>
      </c>
      <c r="T29" s="389">
        <v>51112</v>
      </c>
      <c r="U29" s="385">
        <v>51892</v>
      </c>
      <c r="V29" s="386"/>
      <c r="W29" s="385"/>
      <c r="X29" s="387">
        <f t="shared" si="22"/>
        <v>103004</v>
      </c>
      <c r="Y29" s="391">
        <f t="shared" si="23"/>
        <v>0.17608054056153155</v>
      </c>
    </row>
    <row r="30" spans="1:25" ht="19.5" customHeight="1">
      <c r="A30" s="432" t="s">
        <v>191</v>
      </c>
      <c r="B30" s="384">
        <v>6559</v>
      </c>
      <c r="C30" s="385">
        <v>5994</v>
      </c>
      <c r="D30" s="386">
        <v>0</v>
      </c>
      <c r="E30" s="385">
        <v>0</v>
      </c>
      <c r="F30" s="387">
        <f t="shared" si="18"/>
        <v>12553</v>
      </c>
      <c r="G30" s="388">
        <f>F30/$F$9</f>
        <v>0.013328010481488049</v>
      </c>
      <c r="H30" s="389">
        <v>7892</v>
      </c>
      <c r="I30" s="385">
        <v>6515</v>
      </c>
      <c r="J30" s="386"/>
      <c r="K30" s="385"/>
      <c r="L30" s="387">
        <f t="shared" si="19"/>
        <v>14407</v>
      </c>
      <c r="M30" s="390">
        <f t="shared" si="20"/>
        <v>-0.1286874436038037</v>
      </c>
      <c r="N30" s="384">
        <v>59963</v>
      </c>
      <c r="O30" s="385">
        <v>57356</v>
      </c>
      <c r="P30" s="386"/>
      <c r="Q30" s="385"/>
      <c r="R30" s="387">
        <f t="shared" si="21"/>
        <v>117319</v>
      </c>
      <c r="S30" s="388">
        <f>R30/$R$9</f>
        <v>0.013453493827130764</v>
      </c>
      <c r="T30" s="389">
        <v>68678</v>
      </c>
      <c r="U30" s="385">
        <v>66213</v>
      </c>
      <c r="V30" s="386"/>
      <c r="W30" s="385"/>
      <c r="X30" s="387">
        <f t="shared" si="22"/>
        <v>134891</v>
      </c>
      <c r="Y30" s="391">
        <f t="shared" si="23"/>
        <v>-0.13026814242610696</v>
      </c>
    </row>
    <row r="31" spans="1:25" ht="19.5" customHeight="1">
      <c r="A31" s="432" t="s">
        <v>192</v>
      </c>
      <c r="B31" s="384">
        <v>5587</v>
      </c>
      <c r="C31" s="385">
        <v>5606</v>
      </c>
      <c r="D31" s="386">
        <v>0</v>
      </c>
      <c r="E31" s="385">
        <v>0</v>
      </c>
      <c r="F31" s="387">
        <f t="shared" si="18"/>
        <v>11193</v>
      </c>
      <c r="G31" s="388">
        <f>F31/$F$9</f>
        <v>0.011884045353245895</v>
      </c>
      <c r="H31" s="389">
        <v>4909</v>
      </c>
      <c r="I31" s="385">
        <v>5208</v>
      </c>
      <c r="J31" s="386"/>
      <c r="K31" s="385"/>
      <c r="L31" s="387">
        <f t="shared" si="19"/>
        <v>10117</v>
      </c>
      <c r="M31" s="390">
        <f t="shared" si="20"/>
        <v>0.10635563902342593</v>
      </c>
      <c r="N31" s="384">
        <v>53566</v>
      </c>
      <c r="O31" s="385">
        <v>51293</v>
      </c>
      <c r="P31" s="386">
        <v>97</v>
      </c>
      <c r="Q31" s="385"/>
      <c r="R31" s="387">
        <f t="shared" si="21"/>
        <v>104956</v>
      </c>
      <c r="S31" s="388">
        <f>R31/$R$9</f>
        <v>0.012035773388115619</v>
      </c>
      <c r="T31" s="389">
        <v>57427</v>
      </c>
      <c r="U31" s="385">
        <v>60751</v>
      </c>
      <c r="V31" s="386">
        <v>461</v>
      </c>
      <c r="W31" s="385">
        <v>337</v>
      </c>
      <c r="X31" s="387">
        <f t="shared" si="22"/>
        <v>118976</v>
      </c>
      <c r="Y31" s="391">
        <f t="shared" si="23"/>
        <v>-0.11783889187735341</v>
      </c>
    </row>
    <row r="32" spans="1:25" ht="19.5" customHeight="1">
      <c r="A32" s="432" t="s">
        <v>193</v>
      </c>
      <c r="B32" s="384">
        <v>4066</v>
      </c>
      <c r="C32" s="385">
        <v>4355</v>
      </c>
      <c r="D32" s="386">
        <v>0</v>
      </c>
      <c r="E32" s="385">
        <v>0</v>
      </c>
      <c r="F32" s="387">
        <f t="shared" si="18"/>
        <v>8421</v>
      </c>
      <c r="G32" s="388">
        <f t="shared" si="1"/>
        <v>0.008940904665387625</v>
      </c>
      <c r="H32" s="389">
        <v>3594</v>
      </c>
      <c r="I32" s="385">
        <v>4245</v>
      </c>
      <c r="J32" s="386"/>
      <c r="K32" s="385"/>
      <c r="L32" s="387">
        <f t="shared" si="19"/>
        <v>7839</v>
      </c>
      <c r="M32" s="390">
        <f t="shared" si="20"/>
        <v>0.07424416379640264</v>
      </c>
      <c r="N32" s="384">
        <v>30720</v>
      </c>
      <c r="O32" s="385">
        <v>40021</v>
      </c>
      <c r="P32" s="386"/>
      <c r="Q32" s="385"/>
      <c r="R32" s="387">
        <f t="shared" si="21"/>
        <v>70741</v>
      </c>
      <c r="S32" s="388">
        <f t="shared" si="5"/>
        <v>0.008112186490040465</v>
      </c>
      <c r="T32" s="389">
        <v>5056</v>
      </c>
      <c r="U32" s="385">
        <v>6531</v>
      </c>
      <c r="V32" s="386"/>
      <c r="W32" s="385"/>
      <c r="X32" s="387">
        <f t="shared" si="22"/>
        <v>11587</v>
      </c>
      <c r="Y32" s="391" t="str">
        <f t="shared" si="23"/>
        <v>  *  </v>
      </c>
    </row>
    <row r="33" spans="1:25" ht="19.5" customHeight="1">
      <c r="A33" s="432" t="s">
        <v>194</v>
      </c>
      <c r="B33" s="384">
        <v>3862</v>
      </c>
      <c r="C33" s="385">
        <v>3924</v>
      </c>
      <c r="D33" s="386">
        <v>0</v>
      </c>
      <c r="E33" s="385">
        <v>0</v>
      </c>
      <c r="F33" s="387">
        <f t="shared" si="18"/>
        <v>7786</v>
      </c>
      <c r="G33" s="388">
        <f t="shared" si="1"/>
        <v>0.008266700359186325</v>
      </c>
      <c r="H33" s="389">
        <v>3813</v>
      </c>
      <c r="I33" s="385">
        <v>3680</v>
      </c>
      <c r="J33" s="386"/>
      <c r="K33" s="385"/>
      <c r="L33" s="387">
        <f t="shared" si="19"/>
        <v>7493</v>
      </c>
      <c r="M33" s="390">
        <f t="shared" si="20"/>
        <v>0.0391031629520886</v>
      </c>
      <c r="N33" s="384">
        <v>36788</v>
      </c>
      <c r="O33" s="385">
        <v>35115</v>
      </c>
      <c r="P33" s="386"/>
      <c r="Q33" s="385"/>
      <c r="R33" s="387">
        <f t="shared" si="21"/>
        <v>71903</v>
      </c>
      <c r="S33" s="388">
        <f t="shared" si="5"/>
        <v>0.00824543822102288</v>
      </c>
      <c r="T33" s="389">
        <v>33829</v>
      </c>
      <c r="U33" s="385">
        <v>33044</v>
      </c>
      <c r="V33" s="386"/>
      <c r="W33" s="385"/>
      <c r="X33" s="387">
        <f t="shared" si="22"/>
        <v>66873</v>
      </c>
      <c r="Y33" s="391">
        <f t="shared" si="23"/>
        <v>0.07521720275746557</v>
      </c>
    </row>
    <row r="34" spans="1:25" ht="19.5" customHeight="1">
      <c r="A34" s="432" t="s">
        <v>195</v>
      </c>
      <c r="B34" s="384">
        <v>3687</v>
      </c>
      <c r="C34" s="385">
        <v>3505</v>
      </c>
      <c r="D34" s="386">
        <v>0</v>
      </c>
      <c r="E34" s="385">
        <v>0</v>
      </c>
      <c r="F34" s="387">
        <f t="shared" si="18"/>
        <v>7192</v>
      </c>
      <c r="G34" s="388">
        <f t="shared" si="1"/>
        <v>0.007636027354645267</v>
      </c>
      <c r="H34" s="389">
        <v>9067</v>
      </c>
      <c r="I34" s="385">
        <v>8850</v>
      </c>
      <c r="J34" s="386"/>
      <c r="K34" s="385"/>
      <c r="L34" s="387">
        <f t="shared" si="19"/>
        <v>17917</v>
      </c>
      <c r="M34" s="390">
        <f t="shared" si="20"/>
        <v>-0.5985935145392645</v>
      </c>
      <c r="N34" s="384">
        <v>59463</v>
      </c>
      <c r="O34" s="385">
        <v>55774</v>
      </c>
      <c r="P34" s="386"/>
      <c r="Q34" s="385">
        <v>58</v>
      </c>
      <c r="R34" s="387">
        <f t="shared" si="21"/>
        <v>115295</v>
      </c>
      <c r="S34" s="388">
        <f t="shared" si="5"/>
        <v>0.013221392705350722</v>
      </c>
      <c r="T34" s="389">
        <v>98929</v>
      </c>
      <c r="U34" s="385">
        <v>96814</v>
      </c>
      <c r="V34" s="386"/>
      <c r="W34" s="385"/>
      <c r="X34" s="387">
        <f t="shared" si="22"/>
        <v>195743</v>
      </c>
      <c r="Y34" s="391">
        <f t="shared" si="23"/>
        <v>-0.4109878769611174</v>
      </c>
    </row>
    <row r="35" spans="1:25" ht="19.5" customHeight="1">
      <c r="A35" s="432" t="s">
        <v>196</v>
      </c>
      <c r="B35" s="384">
        <v>3778</v>
      </c>
      <c r="C35" s="385">
        <v>3169</v>
      </c>
      <c r="D35" s="386">
        <v>0</v>
      </c>
      <c r="E35" s="385">
        <v>0</v>
      </c>
      <c r="F35" s="387">
        <f t="shared" si="18"/>
        <v>6947</v>
      </c>
      <c r="G35" s="388">
        <f t="shared" si="1"/>
        <v>0.007375901283748703</v>
      </c>
      <c r="H35" s="389">
        <v>3817</v>
      </c>
      <c r="I35" s="385">
        <v>3286</v>
      </c>
      <c r="J35" s="386"/>
      <c r="K35" s="385"/>
      <c r="L35" s="387">
        <f t="shared" si="19"/>
        <v>7103</v>
      </c>
      <c r="M35" s="390">
        <f t="shared" si="20"/>
        <v>-0.02196255103477407</v>
      </c>
      <c r="N35" s="384">
        <v>34425</v>
      </c>
      <c r="O35" s="385">
        <v>31587</v>
      </c>
      <c r="P35" s="386"/>
      <c r="Q35" s="385"/>
      <c r="R35" s="387">
        <f t="shared" si="21"/>
        <v>66012</v>
      </c>
      <c r="S35" s="388">
        <f t="shared" si="5"/>
        <v>0.007569890934260912</v>
      </c>
      <c r="T35" s="389">
        <v>19901</v>
      </c>
      <c r="U35" s="385">
        <v>22640</v>
      </c>
      <c r="V35" s="386"/>
      <c r="W35" s="385"/>
      <c r="X35" s="387">
        <f t="shared" si="22"/>
        <v>42541</v>
      </c>
      <c r="Y35" s="391">
        <f t="shared" si="23"/>
        <v>0.5517265696622082</v>
      </c>
    </row>
    <row r="36" spans="1:25" ht="19.5" customHeight="1">
      <c r="A36" s="432" t="s">
        <v>197</v>
      </c>
      <c r="B36" s="384">
        <v>3615</v>
      </c>
      <c r="C36" s="385">
        <v>3041</v>
      </c>
      <c r="D36" s="386">
        <v>0</v>
      </c>
      <c r="E36" s="385">
        <v>0</v>
      </c>
      <c r="F36" s="387">
        <f t="shared" si="18"/>
        <v>6656</v>
      </c>
      <c r="G36" s="388">
        <f t="shared" si="1"/>
        <v>0.007066935215867478</v>
      </c>
      <c r="H36" s="389">
        <v>3006</v>
      </c>
      <c r="I36" s="385">
        <v>2379</v>
      </c>
      <c r="J36" s="386"/>
      <c r="K36" s="385"/>
      <c r="L36" s="387">
        <f t="shared" si="19"/>
        <v>5385</v>
      </c>
      <c r="M36" s="390">
        <f t="shared" si="20"/>
        <v>0.23602599814298975</v>
      </c>
      <c r="N36" s="384">
        <v>33411</v>
      </c>
      <c r="O36" s="385">
        <v>29233</v>
      </c>
      <c r="P36" s="386">
        <v>0</v>
      </c>
      <c r="Q36" s="385">
        <v>0</v>
      </c>
      <c r="R36" s="387">
        <f t="shared" si="21"/>
        <v>62644</v>
      </c>
      <c r="S36" s="388">
        <f t="shared" si="5"/>
        <v>0.007183667328453018</v>
      </c>
      <c r="T36" s="389">
        <v>31585</v>
      </c>
      <c r="U36" s="385">
        <v>28585</v>
      </c>
      <c r="V36" s="386"/>
      <c r="W36" s="385"/>
      <c r="X36" s="387">
        <f t="shared" si="22"/>
        <v>60170</v>
      </c>
      <c r="Y36" s="391">
        <f t="shared" si="23"/>
        <v>0.041116835632375004</v>
      </c>
    </row>
    <row r="37" spans="1:25" ht="19.5" customHeight="1">
      <c r="A37" s="432" t="s">
        <v>198</v>
      </c>
      <c r="B37" s="384">
        <v>2917</v>
      </c>
      <c r="C37" s="385">
        <v>2597</v>
      </c>
      <c r="D37" s="386">
        <v>0</v>
      </c>
      <c r="E37" s="385">
        <v>0</v>
      </c>
      <c r="F37" s="387">
        <f t="shared" si="18"/>
        <v>5514</v>
      </c>
      <c r="G37" s="388">
        <f t="shared" si="1"/>
        <v>0.005854429203770023</v>
      </c>
      <c r="H37" s="389">
        <v>2674</v>
      </c>
      <c r="I37" s="385">
        <v>2679</v>
      </c>
      <c r="J37" s="386"/>
      <c r="K37" s="385"/>
      <c r="L37" s="387">
        <f t="shared" si="19"/>
        <v>5353</v>
      </c>
      <c r="M37" s="390" t="s">
        <v>45</v>
      </c>
      <c r="N37" s="384">
        <v>20593</v>
      </c>
      <c r="O37" s="385">
        <v>20562</v>
      </c>
      <c r="P37" s="386">
        <v>370</v>
      </c>
      <c r="Q37" s="385">
        <v>341</v>
      </c>
      <c r="R37" s="387">
        <f t="shared" si="21"/>
        <v>41866</v>
      </c>
      <c r="S37" s="388">
        <f t="shared" si="5"/>
        <v>0.00480096124725455</v>
      </c>
      <c r="T37" s="389">
        <v>18824</v>
      </c>
      <c r="U37" s="385">
        <v>20698</v>
      </c>
      <c r="V37" s="386"/>
      <c r="W37" s="385"/>
      <c r="X37" s="387">
        <f t="shared" si="22"/>
        <v>39522</v>
      </c>
      <c r="Y37" s="391">
        <f t="shared" si="23"/>
        <v>0.05930873943626325</v>
      </c>
    </row>
    <row r="38" spans="1:25" ht="19.5" customHeight="1">
      <c r="A38" s="432" t="s">
        <v>199</v>
      </c>
      <c r="B38" s="384">
        <v>1781</v>
      </c>
      <c r="C38" s="385">
        <v>2272</v>
      </c>
      <c r="D38" s="386">
        <v>0</v>
      </c>
      <c r="E38" s="385">
        <v>0</v>
      </c>
      <c r="F38" s="387">
        <f t="shared" si="18"/>
        <v>4053</v>
      </c>
      <c r="G38" s="388">
        <f t="shared" si="1"/>
        <v>0.0043032284299745925</v>
      </c>
      <c r="H38" s="389">
        <v>1770</v>
      </c>
      <c r="I38" s="385">
        <v>1407</v>
      </c>
      <c r="J38" s="386"/>
      <c r="K38" s="385"/>
      <c r="L38" s="387">
        <f t="shared" si="19"/>
        <v>3177</v>
      </c>
      <c r="M38" s="390">
        <f aca="true" t="shared" si="24" ref="M38:M46">IF(ISERROR(F38/L38-1),"         /0",(F38/L38-1))</f>
        <v>0.27573182247403216</v>
      </c>
      <c r="N38" s="384">
        <v>18189</v>
      </c>
      <c r="O38" s="385">
        <v>20855</v>
      </c>
      <c r="P38" s="386"/>
      <c r="Q38" s="385"/>
      <c r="R38" s="387">
        <f t="shared" si="21"/>
        <v>39044</v>
      </c>
      <c r="S38" s="388">
        <f t="shared" si="5"/>
        <v>0.0044773499005829704</v>
      </c>
      <c r="T38" s="389">
        <v>12996</v>
      </c>
      <c r="U38" s="385">
        <v>15085</v>
      </c>
      <c r="V38" s="386"/>
      <c r="W38" s="385"/>
      <c r="X38" s="387">
        <f t="shared" si="22"/>
        <v>28081</v>
      </c>
      <c r="Y38" s="391">
        <f t="shared" si="23"/>
        <v>0.39040632456109114</v>
      </c>
    </row>
    <row r="39" spans="1:25" ht="19.5" customHeight="1">
      <c r="A39" s="432" t="s">
        <v>200</v>
      </c>
      <c r="B39" s="384">
        <v>1730</v>
      </c>
      <c r="C39" s="385">
        <v>2206</v>
      </c>
      <c r="D39" s="386">
        <v>0</v>
      </c>
      <c r="E39" s="385">
        <v>0</v>
      </c>
      <c r="F39" s="387">
        <f t="shared" si="18"/>
        <v>3936</v>
      </c>
      <c r="G39" s="388">
        <f t="shared" si="1"/>
        <v>0.004179004959383172</v>
      </c>
      <c r="H39" s="389"/>
      <c r="I39" s="385"/>
      <c r="J39" s="386"/>
      <c r="K39" s="385"/>
      <c r="L39" s="387">
        <f t="shared" si="19"/>
        <v>0</v>
      </c>
      <c r="M39" s="390" t="str">
        <f t="shared" si="24"/>
        <v>         /0</v>
      </c>
      <c r="N39" s="384">
        <v>9731</v>
      </c>
      <c r="O39" s="385">
        <v>11550</v>
      </c>
      <c r="P39" s="386"/>
      <c r="Q39" s="385"/>
      <c r="R39" s="387">
        <f t="shared" si="21"/>
        <v>21281</v>
      </c>
      <c r="S39" s="388">
        <f t="shared" si="5"/>
        <v>0.00244038733824163</v>
      </c>
      <c r="T39" s="389"/>
      <c r="U39" s="385"/>
      <c r="V39" s="386"/>
      <c r="W39" s="385"/>
      <c r="X39" s="387">
        <f t="shared" si="22"/>
        <v>0</v>
      </c>
      <c r="Y39" s="391" t="str">
        <f t="shared" si="23"/>
        <v>         /0</v>
      </c>
    </row>
    <row r="40" spans="1:25" ht="19.5" customHeight="1">
      <c r="A40" s="432" t="s">
        <v>201</v>
      </c>
      <c r="B40" s="384">
        <v>1550</v>
      </c>
      <c r="C40" s="385">
        <v>1570</v>
      </c>
      <c r="D40" s="386">
        <v>0</v>
      </c>
      <c r="E40" s="385">
        <v>0</v>
      </c>
      <c r="F40" s="387">
        <f t="shared" si="18"/>
        <v>3120</v>
      </c>
      <c r="G40" s="388">
        <f t="shared" si="1"/>
        <v>0.00331262588243788</v>
      </c>
      <c r="H40" s="389">
        <v>1872</v>
      </c>
      <c r="I40" s="385">
        <v>2021</v>
      </c>
      <c r="J40" s="386"/>
      <c r="K40" s="385"/>
      <c r="L40" s="387">
        <f t="shared" si="19"/>
        <v>3893</v>
      </c>
      <c r="M40" s="390">
        <f t="shared" si="24"/>
        <v>-0.19856152067814026</v>
      </c>
      <c r="N40" s="384">
        <v>10453</v>
      </c>
      <c r="O40" s="385">
        <v>15670</v>
      </c>
      <c r="P40" s="386">
        <v>110</v>
      </c>
      <c r="Q40" s="385">
        <v>115</v>
      </c>
      <c r="R40" s="387">
        <f t="shared" si="21"/>
        <v>26348</v>
      </c>
      <c r="S40" s="388">
        <f t="shared" si="5"/>
        <v>0.0030214428639627113</v>
      </c>
      <c r="T40" s="389">
        <v>22449</v>
      </c>
      <c r="U40" s="385">
        <v>26775</v>
      </c>
      <c r="V40" s="386"/>
      <c r="W40" s="385"/>
      <c r="X40" s="387">
        <f t="shared" si="22"/>
        <v>49224</v>
      </c>
      <c r="Y40" s="391">
        <f t="shared" si="23"/>
        <v>-0.46473265073947667</v>
      </c>
    </row>
    <row r="41" spans="1:25" ht="19.5" customHeight="1">
      <c r="A41" s="432" t="s">
        <v>202</v>
      </c>
      <c r="B41" s="384">
        <v>804</v>
      </c>
      <c r="C41" s="385">
        <v>724</v>
      </c>
      <c r="D41" s="386">
        <v>0</v>
      </c>
      <c r="E41" s="385">
        <v>0</v>
      </c>
      <c r="F41" s="387">
        <f t="shared" si="18"/>
        <v>1528</v>
      </c>
      <c r="G41" s="388">
        <f t="shared" si="1"/>
        <v>0.0016223372911426542</v>
      </c>
      <c r="H41" s="389">
        <v>1096</v>
      </c>
      <c r="I41" s="385">
        <v>944</v>
      </c>
      <c r="J41" s="386"/>
      <c r="K41" s="385"/>
      <c r="L41" s="387">
        <f t="shared" si="19"/>
        <v>2040</v>
      </c>
      <c r="M41" s="390">
        <f t="shared" si="24"/>
        <v>-0.25098039215686274</v>
      </c>
      <c r="N41" s="384">
        <v>8826</v>
      </c>
      <c r="O41" s="385">
        <v>8585</v>
      </c>
      <c r="P41" s="386"/>
      <c r="Q41" s="385"/>
      <c r="R41" s="387">
        <f t="shared" si="21"/>
        <v>17411</v>
      </c>
      <c r="S41" s="388">
        <f t="shared" si="5"/>
        <v>0.0019965971498578554</v>
      </c>
      <c r="T41" s="389">
        <v>9116</v>
      </c>
      <c r="U41" s="385">
        <v>8695</v>
      </c>
      <c r="V41" s="386"/>
      <c r="W41" s="385"/>
      <c r="X41" s="387">
        <f t="shared" si="22"/>
        <v>17811</v>
      </c>
      <c r="Y41" s="391">
        <f t="shared" si="23"/>
        <v>-0.02245803155353432</v>
      </c>
    </row>
    <row r="42" spans="1:25" ht="19.5" customHeight="1">
      <c r="A42" s="432" t="s">
        <v>203</v>
      </c>
      <c r="B42" s="384">
        <v>395</v>
      </c>
      <c r="C42" s="385">
        <v>452</v>
      </c>
      <c r="D42" s="386">
        <v>0</v>
      </c>
      <c r="E42" s="385">
        <v>0</v>
      </c>
      <c r="F42" s="387">
        <f t="shared" si="18"/>
        <v>847</v>
      </c>
      <c r="G42" s="388">
        <f t="shared" si="1"/>
        <v>0.0008992929879566938</v>
      </c>
      <c r="H42" s="389">
        <v>188</v>
      </c>
      <c r="I42" s="385">
        <v>184</v>
      </c>
      <c r="J42" s="386">
        <v>0</v>
      </c>
      <c r="K42" s="385">
        <v>0</v>
      </c>
      <c r="L42" s="387">
        <f t="shared" si="19"/>
        <v>372</v>
      </c>
      <c r="M42" s="390">
        <f t="shared" si="24"/>
        <v>1.2768817204301075</v>
      </c>
      <c r="N42" s="384">
        <v>2657</v>
      </c>
      <c r="O42" s="385">
        <v>2399</v>
      </c>
      <c r="P42" s="386">
        <v>0</v>
      </c>
      <c r="Q42" s="385">
        <v>0</v>
      </c>
      <c r="R42" s="387">
        <f t="shared" si="21"/>
        <v>5056</v>
      </c>
      <c r="S42" s="388">
        <f t="shared" si="5"/>
        <v>0.0005797941065809727</v>
      </c>
      <c r="T42" s="389">
        <v>1683</v>
      </c>
      <c r="U42" s="385">
        <v>1730</v>
      </c>
      <c r="V42" s="386">
        <v>0</v>
      </c>
      <c r="W42" s="385">
        <v>0</v>
      </c>
      <c r="X42" s="387">
        <f t="shared" si="22"/>
        <v>3413</v>
      </c>
      <c r="Y42" s="391">
        <f t="shared" si="23"/>
        <v>0.481394667447993</v>
      </c>
    </row>
    <row r="43" spans="1:25" ht="19.5" customHeight="1">
      <c r="A43" s="432" t="s">
        <v>204</v>
      </c>
      <c r="B43" s="384">
        <v>270</v>
      </c>
      <c r="C43" s="385">
        <v>274</v>
      </c>
      <c r="D43" s="386">
        <v>0</v>
      </c>
      <c r="E43" s="385">
        <v>0</v>
      </c>
      <c r="F43" s="387">
        <f t="shared" si="18"/>
        <v>544</v>
      </c>
      <c r="G43" s="388">
        <f t="shared" si="1"/>
        <v>0.0005775860512968612</v>
      </c>
      <c r="H43" s="389">
        <v>237</v>
      </c>
      <c r="I43" s="385">
        <v>243</v>
      </c>
      <c r="J43" s="386"/>
      <c r="K43" s="385"/>
      <c r="L43" s="387">
        <f t="shared" si="19"/>
        <v>480</v>
      </c>
      <c r="M43" s="390">
        <f t="shared" si="24"/>
        <v>0.1333333333333333</v>
      </c>
      <c r="N43" s="384">
        <v>2188</v>
      </c>
      <c r="O43" s="385">
        <v>2350</v>
      </c>
      <c r="P43" s="386"/>
      <c r="Q43" s="385"/>
      <c r="R43" s="387">
        <f t="shared" si="21"/>
        <v>4538</v>
      </c>
      <c r="S43" s="388">
        <f t="shared" si="5"/>
        <v>0.0005203927325285708</v>
      </c>
      <c r="T43" s="389">
        <v>978</v>
      </c>
      <c r="U43" s="385">
        <v>1039</v>
      </c>
      <c r="V43" s="386"/>
      <c r="W43" s="385"/>
      <c r="X43" s="387">
        <f t="shared" si="22"/>
        <v>2017</v>
      </c>
      <c r="Y43" s="391">
        <f t="shared" si="23"/>
        <v>1.2498760535448685</v>
      </c>
    </row>
    <row r="44" spans="1:25" ht="19.5" customHeight="1">
      <c r="A44" s="432" t="s">
        <v>205</v>
      </c>
      <c r="B44" s="384">
        <v>221</v>
      </c>
      <c r="C44" s="385">
        <v>229</v>
      </c>
      <c r="D44" s="386">
        <v>0</v>
      </c>
      <c r="E44" s="385">
        <v>0</v>
      </c>
      <c r="F44" s="387">
        <f t="shared" si="18"/>
        <v>450</v>
      </c>
      <c r="G44" s="388">
        <f t="shared" si="1"/>
        <v>0.0004777825791977712</v>
      </c>
      <c r="H44" s="389">
        <v>258</v>
      </c>
      <c r="I44" s="385">
        <v>244</v>
      </c>
      <c r="J44" s="386"/>
      <c r="K44" s="385"/>
      <c r="L44" s="387">
        <f t="shared" si="19"/>
        <v>502</v>
      </c>
      <c r="M44" s="390">
        <f t="shared" si="24"/>
        <v>-0.10358565737051795</v>
      </c>
      <c r="N44" s="384">
        <v>2991</v>
      </c>
      <c r="O44" s="385">
        <v>2587</v>
      </c>
      <c r="P44" s="386"/>
      <c r="Q44" s="385"/>
      <c r="R44" s="387">
        <f t="shared" si="21"/>
        <v>5578</v>
      </c>
      <c r="S44" s="388">
        <f t="shared" si="5"/>
        <v>0.0006396541785025051</v>
      </c>
      <c r="T44" s="389">
        <v>1252</v>
      </c>
      <c r="U44" s="385">
        <v>958</v>
      </c>
      <c r="V44" s="386"/>
      <c r="W44" s="385"/>
      <c r="X44" s="387">
        <f t="shared" si="22"/>
        <v>2210</v>
      </c>
      <c r="Y44" s="391">
        <f t="shared" si="23"/>
        <v>1.5239819004524886</v>
      </c>
    </row>
    <row r="45" spans="1:25" ht="19.5" customHeight="1">
      <c r="A45" s="432" t="s">
        <v>206</v>
      </c>
      <c r="B45" s="384">
        <v>220</v>
      </c>
      <c r="C45" s="385">
        <v>207</v>
      </c>
      <c r="D45" s="386">
        <v>0</v>
      </c>
      <c r="E45" s="385">
        <v>0</v>
      </c>
      <c r="F45" s="387">
        <f t="shared" si="18"/>
        <v>427</v>
      </c>
      <c r="G45" s="388">
        <f t="shared" si="1"/>
        <v>0.00045336258070544067</v>
      </c>
      <c r="H45" s="389">
        <v>185</v>
      </c>
      <c r="I45" s="385">
        <v>177</v>
      </c>
      <c r="J45" s="386"/>
      <c r="K45" s="385"/>
      <c r="L45" s="387">
        <f t="shared" si="19"/>
        <v>362</v>
      </c>
      <c r="M45" s="390">
        <f t="shared" si="24"/>
        <v>0.1795580110497237</v>
      </c>
      <c r="N45" s="384">
        <v>2075</v>
      </c>
      <c r="O45" s="385">
        <v>2330</v>
      </c>
      <c r="P45" s="386">
        <v>0</v>
      </c>
      <c r="Q45" s="385">
        <v>0</v>
      </c>
      <c r="R45" s="387">
        <f t="shared" si="21"/>
        <v>4405</v>
      </c>
      <c r="S45" s="388">
        <f t="shared" si="5"/>
        <v>0.0005051410283799812</v>
      </c>
      <c r="T45" s="389">
        <v>1779</v>
      </c>
      <c r="U45" s="385">
        <v>2019</v>
      </c>
      <c r="V45" s="386"/>
      <c r="W45" s="385"/>
      <c r="X45" s="387">
        <f t="shared" si="22"/>
        <v>3798</v>
      </c>
      <c r="Y45" s="391">
        <f t="shared" si="23"/>
        <v>0.15982095839915744</v>
      </c>
    </row>
    <row r="46" spans="1:25" ht="19.5" customHeight="1" thickBot="1">
      <c r="A46" s="434" t="s">
        <v>167</v>
      </c>
      <c r="B46" s="436">
        <v>0</v>
      </c>
      <c r="C46" s="437">
        <v>0</v>
      </c>
      <c r="D46" s="438">
        <v>174</v>
      </c>
      <c r="E46" s="437">
        <v>201</v>
      </c>
      <c r="F46" s="439">
        <f t="shared" si="18"/>
        <v>375</v>
      </c>
      <c r="G46" s="440">
        <f t="shared" si="1"/>
        <v>0.000398152149331476</v>
      </c>
      <c r="H46" s="441">
        <v>1594</v>
      </c>
      <c r="I46" s="437">
        <v>1009</v>
      </c>
      <c r="J46" s="438">
        <v>3878</v>
      </c>
      <c r="K46" s="437">
        <v>4347</v>
      </c>
      <c r="L46" s="439">
        <f t="shared" si="19"/>
        <v>10828</v>
      </c>
      <c r="M46" s="442">
        <f t="shared" si="24"/>
        <v>-0.9653675655707425</v>
      </c>
      <c r="N46" s="436">
        <v>4811</v>
      </c>
      <c r="O46" s="437">
        <v>2655</v>
      </c>
      <c r="P46" s="438">
        <v>8794</v>
      </c>
      <c r="Q46" s="437">
        <v>3621</v>
      </c>
      <c r="R46" s="439">
        <f t="shared" si="21"/>
        <v>19881</v>
      </c>
      <c r="S46" s="440">
        <f t="shared" si="5"/>
        <v>0.002279843084045949</v>
      </c>
      <c r="T46" s="441">
        <v>13426</v>
      </c>
      <c r="U46" s="437">
        <v>13159</v>
      </c>
      <c r="V46" s="438">
        <v>9630</v>
      </c>
      <c r="W46" s="437">
        <v>12516</v>
      </c>
      <c r="X46" s="439">
        <f t="shared" si="22"/>
        <v>48731</v>
      </c>
      <c r="Y46" s="443">
        <f t="shared" si="23"/>
        <v>-0.592025609981326</v>
      </c>
    </row>
    <row r="47" ht="6.75" customHeight="1" thickTop="1">
      <c r="A47" s="113"/>
    </row>
    <row r="48" ht="15">
      <c r="A48" s="113"/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 M5:M8 Y5:Y8">
    <cfRule type="cellIs" priority="3" dxfId="93" operator="lessThan" stopIfTrue="1">
      <formula>0</formula>
    </cfRule>
  </conditionalFormatting>
  <conditionalFormatting sqref="M9:M46 Y9:Y46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0" zoomScaleNormal="80" zoomScalePageLayoutView="0" workbookViewId="0" topLeftCell="A1">
      <selection activeCell="A16" sqref="A16:IV16"/>
    </sheetView>
  </sheetViews>
  <sheetFormatPr defaultColWidth="8.00390625" defaultRowHeight="15"/>
  <cols>
    <col min="1" max="1" width="29.8515625" style="112" customWidth="1"/>
    <col min="2" max="2" width="9.140625" style="112" customWidth="1"/>
    <col min="3" max="3" width="10.7109375" style="112" customWidth="1"/>
    <col min="4" max="4" width="8.57421875" style="112" bestFit="1" customWidth="1"/>
    <col min="5" max="5" width="10.574218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57421875" style="112" bestFit="1" customWidth="1"/>
    <col min="12" max="12" width="9.421875" style="112" customWidth="1"/>
    <col min="13" max="13" width="9.57421875" style="112" customWidth="1"/>
    <col min="14" max="14" width="10.710937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0.421875" style="112" bestFit="1" customWidth="1"/>
    <col min="19" max="19" width="11.28125" style="112" bestFit="1" customWidth="1"/>
    <col min="20" max="20" width="10.421875" style="112" bestFit="1" customWidth="1"/>
    <col min="21" max="21" width="10.28125" style="112" customWidth="1"/>
    <col min="22" max="22" width="9.421875" style="112" customWidth="1"/>
    <col min="23" max="23" width="10.28125" style="112" customWidth="1"/>
    <col min="24" max="24" width="10.574218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34" t="s">
        <v>26</v>
      </c>
      <c r="Y1" s="635"/>
    </row>
    <row r="2" ht="5.25" customHeight="1" thickBot="1"/>
    <row r="3" spans="1:25" ht="24.75" customHeight="1" thickTop="1">
      <c r="A3" s="636" t="s">
        <v>44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8"/>
    </row>
    <row r="4" spans="1:25" ht="21" customHeight="1" thickBot="1">
      <c r="A4" s="659" t="s">
        <v>42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25" s="131" customFormat="1" ht="19.5" customHeight="1" thickBot="1" thickTop="1">
      <c r="A5" s="639" t="s">
        <v>41</v>
      </c>
      <c r="B5" s="654" t="s">
        <v>34</v>
      </c>
      <c r="C5" s="655"/>
      <c r="D5" s="655"/>
      <c r="E5" s="655"/>
      <c r="F5" s="655"/>
      <c r="G5" s="655"/>
      <c r="H5" s="655"/>
      <c r="I5" s="655"/>
      <c r="J5" s="656"/>
      <c r="K5" s="656"/>
      <c r="L5" s="656"/>
      <c r="M5" s="657"/>
      <c r="N5" s="658" t="s">
        <v>33</v>
      </c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7"/>
    </row>
    <row r="6" spans="1:25" s="130" customFormat="1" ht="26.25" customHeight="1" thickBot="1">
      <c r="A6" s="640"/>
      <c r="B6" s="646" t="s">
        <v>152</v>
      </c>
      <c r="C6" s="647"/>
      <c r="D6" s="647"/>
      <c r="E6" s="647"/>
      <c r="F6" s="648"/>
      <c r="G6" s="643" t="s">
        <v>32</v>
      </c>
      <c r="H6" s="646" t="s">
        <v>153</v>
      </c>
      <c r="I6" s="647"/>
      <c r="J6" s="647"/>
      <c r="K6" s="647"/>
      <c r="L6" s="648"/>
      <c r="M6" s="643" t="s">
        <v>31</v>
      </c>
      <c r="N6" s="653" t="s">
        <v>154</v>
      </c>
      <c r="O6" s="647"/>
      <c r="P6" s="647"/>
      <c r="Q6" s="647"/>
      <c r="R6" s="647"/>
      <c r="S6" s="643" t="s">
        <v>32</v>
      </c>
      <c r="T6" s="653" t="s">
        <v>155</v>
      </c>
      <c r="U6" s="647"/>
      <c r="V6" s="647"/>
      <c r="W6" s="647"/>
      <c r="X6" s="647"/>
      <c r="Y6" s="643" t="s">
        <v>31</v>
      </c>
    </row>
    <row r="7" spans="1:25" s="125" customFormat="1" ht="26.25" customHeight="1">
      <c r="A7" s="641"/>
      <c r="B7" s="626" t="s">
        <v>20</v>
      </c>
      <c r="C7" s="627"/>
      <c r="D7" s="628" t="s">
        <v>19</v>
      </c>
      <c r="E7" s="629"/>
      <c r="F7" s="630" t="s">
        <v>15</v>
      </c>
      <c r="G7" s="644"/>
      <c r="H7" s="626" t="s">
        <v>20</v>
      </c>
      <c r="I7" s="627"/>
      <c r="J7" s="628" t="s">
        <v>19</v>
      </c>
      <c r="K7" s="629"/>
      <c r="L7" s="630" t="s">
        <v>15</v>
      </c>
      <c r="M7" s="644"/>
      <c r="N7" s="627" t="s">
        <v>20</v>
      </c>
      <c r="O7" s="627"/>
      <c r="P7" s="632" t="s">
        <v>19</v>
      </c>
      <c r="Q7" s="627"/>
      <c r="R7" s="630" t="s">
        <v>15</v>
      </c>
      <c r="S7" s="644"/>
      <c r="T7" s="633" t="s">
        <v>20</v>
      </c>
      <c r="U7" s="629"/>
      <c r="V7" s="628" t="s">
        <v>19</v>
      </c>
      <c r="W7" s="649"/>
      <c r="X7" s="630" t="s">
        <v>15</v>
      </c>
      <c r="Y7" s="644"/>
    </row>
    <row r="8" spans="1:25" s="125" customFormat="1" ht="16.5" customHeight="1" thickBot="1">
      <c r="A8" s="642"/>
      <c r="B8" s="128" t="s">
        <v>29</v>
      </c>
      <c r="C8" s="126" t="s">
        <v>28</v>
      </c>
      <c r="D8" s="127" t="s">
        <v>29</v>
      </c>
      <c r="E8" s="126" t="s">
        <v>28</v>
      </c>
      <c r="F8" s="631"/>
      <c r="G8" s="645"/>
      <c r="H8" s="128" t="s">
        <v>29</v>
      </c>
      <c r="I8" s="126" t="s">
        <v>28</v>
      </c>
      <c r="J8" s="127" t="s">
        <v>29</v>
      </c>
      <c r="K8" s="126" t="s">
        <v>28</v>
      </c>
      <c r="L8" s="631"/>
      <c r="M8" s="645"/>
      <c r="N8" s="128" t="s">
        <v>29</v>
      </c>
      <c r="O8" s="126" t="s">
        <v>28</v>
      </c>
      <c r="P8" s="127" t="s">
        <v>29</v>
      </c>
      <c r="Q8" s="126" t="s">
        <v>28</v>
      </c>
      <c r="R8" s="631"/>
      <c r="S8" s="645"/>
      <c r="T8" s="128" t="s">
        <v>29</v>
      </c>
      <c r="U8" s="126" t="s">
        <v>28</v>
      </c>
      <c r="V8" s="127" t="s">
        <v>29</v>
      </c>
      <c r="W8" s="126" t="s">
        <v>28</v>
      </c>
      <c r="X8" s="631"/>
      <c r="Y8" s="645"/>
    </row>
    <row r="9" spans="1:25" s="114" customFormat="1" ht="18" customHeight="1" thickBot="1" thickTop="1">
      <c r="A9" s="124" t="s">
        <v>22</v>
      </c>
      <c r="B9" s="123">
        <f>SUM(B10:B55)</f>
        <v>26140.642999999996</v>
      </c>
      <c r="C9" s="117">
        <f>SUM(C10:C55)</f>
        <v>14655.276</v>
      </c>
      <c r="D9" s="118">
        <f>SUM(D10:D55)</f>
        <v>6716.267000000001</v>
      </c>
      <c r="E9" s="117">
        <f>SUM(E10:E55)</f>
        <v>2982.7790000000005</v>
      </c>
      <c r="F9" s="116">
        <f>SUM(B9:E9)</f>
        <v>50494.965</v>
      </c>
      <c r="G9" s="487">
        <f>F9/$F$9</f>
        <v>1</v>
      </c>
      <c r="H9" s="119">
        <f>SUM(H10:H55)</f>
        <v>25300.705</v>
      </c>
      <c r="I9" s="117">
        <f>SUM(I10:I55)</f>
        <v>14667.309000000001</v>
      </c>
      <c r="J9" s="118">
        <f>SUM(J10:J55)</f>
        <v>6098.961</v>
      </c>
      <c r="K9" s="117">
        <f>SUM(K10:K55)</f>
        <v>2391.1600000000003</v>
      </c>
      <c r="L9" s="116">
        <f>SUM(H9:K9)</f>
        <v>48458.13500000001</v>
      </c>
      <c r="M9" s="122">
        <f>IF(ISERROR(F9/L9-1),"         /0",(F9/L9-1))</f>
        <v>0.04203277736545141</v>
      </c>
      <c r="N9" s="121">
        <f>SUM(N10:N55)</f>
        <v>235420.946</v>
      </c>
      <c r="O9" s="117">
        <f>SUM(O10:O55)</f>
        <v>124886.25999999997</v>
      </c>
      <c r="P9" s="118">
        <f>SUM(P10:P55)</f>
        <v>61290.75997</v>
      </c>
      <c r="Q9" s="117">
        <f>SUM(Q10:Q55)</f>
        <v>22532.802999999993</v>
      </c>
      <c r="R9" s="116">
        <f>SUM(N9:Q9)</f>
        <v>444130.76897</v>
      </c>
      <c r="S9" s="487">
        <f>R9/$R$9</f>
        <v>1</v>
      </c>
      <c r="T9" s="119">
        <f>SUM(T10:T55)</f>
        <v>246336.27500000008</v>
      </c>
      <c r="U9" s="117">
        <f>SUM(U10:U55)</f>
        <v>138293.35099999997</v>
      </c>
      <c r="V9" s="118">
        <f>SUM(V10:V55)</f>
        <v>38203.85400000001</v>
      </c>
      <c r="W9" s="117">
        <f>SUM(W10:W55)</f>
        <v>14145.510000000004</v>
      </c>
      <c r="X9" s="116">
        <f>SUM(T9:W9)</f>
        <v>436978.99000000005</v>
      </c>
      <c r="Y9" s="115">
        <f>IF(ISERROR(R9/X9-1),"         /0",(R9/X9-1))</f>
        <v>0.016366413794859813</v>
      </c>
    </row>
    <row r="10" spans="1:25" ht="19.5" customHeight="1" thickTop="1">
      <c r="A10" s="422" t="s">
        <v>172</v>
      </c>
      <c r="B10" s="424">
        <v>8758.414</v>
      </c>
      <c r="C10" s="425">
        <v>4315.311000000001</v>
      </c>
      <c r="D10" s="426">
        <v>0</v>
      </c>
      <c r="E10" s="425">
        <v>0</v>
      </c>
      <c r="F10" s="427">
        <f>SUM(B10:E10)</f>
        <v>13073.725000000002</v>
      </c>
      <c r="G10" s="428">
        <f>F10/$F$9</f>
        <v>0.25891145780574365</v>
      </c>
      <c r="H10" s="429">
        <v>8944.403</v>
      </c>
      <c r="I10" s="425">
        <v>4866.401999999999</v>
      </c>
      <c r="J10" s="426"/>
      <c r="K10" s="425"/>
      <c r="L10" s="427">
        <f>SUM(H10:K10)</f>
        <v>13810.805</v>
      </c>
      <c r="M10" s="430">
        <f>IF(ISERROR(F10/L10-1),"         /0",(F10/L10-1))</f>
        <v>-0.05336980719081896</v>
      </c>
      <c r="N10" s="424">
        <v>77100.73099999997</v>
      </c>
      <c r="O10" s="425">
        <v>38938.55999999998</v>
      </c>
      <c r="P10" s="426">
        <v>2942.6059999999998</v>
      </c>
      <c r="Q10" s="425">
        <v>893.5569999999999</v>
      </c>
      <c r="R10" s="427">
        <f>SUM(N10:Q10)</f>
        <v>119875.45399999995</v>
      </c>
      <c r="S10" s="428">
        <f>R10/$R$9</f>
        <v>0.26991026601918966</v>
      </c>
      <c r="T10" s="429">
        <v>83110.795</v>
      </c>
      <c r="U10" s="425">
        <v>48137.352</v>
      </c>
      <c r="V10" s="426"/>
      <c r="W10" s="425"/>
      <c r="X10" s="427">
        <f>SUM(T10:W10)</f>
        <v>131248.147</v>
      </c>
      <c r="Y10" s="431">
        <f>IF(ISERROR(R10/X10-1),"         /0",IF(R10/X10&gt;5,"  *  ",(R10/X10-1)))</f>
        <v>-0.08665031286117919</v>
      </c>
    </row>
    <row r="11" spans="1:25" ht="19.5" customHeight="1">
      <c r="A11" s="432" t="s">
        <v>156</v>
      </c>
      <c r="B11" s="384">
        <v>2632.456999999999</v>
      </c>
      <c r="C11" s="385">
        <v>2485.7639999999997</v>
      </c>
      <c r="D11" s="386">
        <v>0</v>
      </c>
      <c r="E11" s="385">
        <v>0</v>
      </c>
      <c r="F11" s="387">
        <f>SUM(B11:E11)</f>
        <v>5118.220999999999</v>
      </c>
      <c r="G11" s="388">
        <f>F11/$F$9</f>
        <v>0.1013610168855449</v>
      </c>
      <c r="H11" s="389">
        <v>2241.736</v>
      </c>
      <c r="I11" s="385">
        <v>2127.3570000000004</v>
      </c>
      <c r="J11" s="386">
        <v>0</v>
      </c>
      <c r="K11" s="385">
        <v>0</v>
      </c>
      <c r="L11" s="387">
        <f>SUM(H11:K11)</f>
        <v>4369.093000000001</v>
      </c>
      <c r="M11" s="390">
        <f>IF(ISERROR(F11/L11-1),"         /0",(F11/L11-1))</f>
        <v>0.17146075856018572</v>
      </c>
      <c r="N11" s="384">
        <v>22768.51700000001</v>
      </c>
      <c r="O11" s="385">
        <v>19870.570999999985</v>
      </c>
      <c r="P11" s="386">
        <v>3.7279999999999998</v>
      </c>
      <c r="Q11" s="385">
        <v>0</v>
      </c>
      <c r="R11" s="387">
        <f>SUM(N11:Q11)</f>
        <v>42642.816</v>
      </c>
      <c r="S11" s="388">
        <f>R11/$R$9</f>
        <v>0.0960140998537312</v>
      </c>
      <c r="T11" s="389">
        <v>18348.044000000013</v>
      </c>
      <c r="U11" s="385">
        <v>17463.924000000003</v>
      </c>
      <c r="V11" s="386">
        <v>6.797000000000001</v>
      </c>
      <c r="W11" s="385">
        <v>0</v>
      </c>
      <c r="X11" s="387">
        <f>SUM(T11:W11)</f>
        <v>35818.765000000014</v>
      </c>
      <c r="Y11" s="391">
        <f>IF(ISERROR(R11/X11-1),"         /0",IF(R11/X11&gt;5,"  *  ",(R11/X11-1)))</f>
        <v>0.19051608842460044</v>
      </c>
    </row>
    <row r="12" spans="1:25" ht="19.5" customHeight="1">
      <c r="A12" s="432" t="s">
        <v>207</v>
      </c>
      <c r="B12" s="384">
        <v>2080.738</v>
      </c>
      <c r="C12" s="385">
        <v>1316.74</v>
      </c>
      <c r="D12" s="386">
        <v>906.514</v>
      </c>
      <c r="E12" s="385">
        <v>22.423</v>
      </c>
      <c r="F12" s="387">
        <f>SUM(B12:E12)</f>
        <v>4326.415</v>
      </c>
      <c r="G12" s="388">
        <f>F12/$F$9</f>
        <v>0.08568012672154542</v>
      </c>
      <c r="H12" s="389">
        <v>2333.055</v>
      </c>
      <c r="I12" s="385">
        <v>1370.371</v>
      </c>
      <c r="J12" s="386">
        <v>849.089</v>
      </c>
      <c r="K12" s="385">
        <v>595.556</v>
      </c>
      <c r="L12" s="387">
        <f>SUM(H12:K12)</f>
        <v>5148.071</v>
      </c>
      <c r="M12" s="390">
        <f>IF(ISERROR(F12/L12-1),"         /0",(F12/L12-1))</f>
        <v>-0.15960463637739264</v>
      </c>
      <c r="N12" s="384">
        <v>19625.442000000003</v>
      </c>
      <c r="O12" s="385">
        <v>9332.320000000002</v>
      </c>
      <c r="P12" s="386">
        <v>11045.571</v>
      </c>
      <c r="Q12" s="385">
        <v>2603.122</v>
      </c>
      <c r="R12" s="387">
        <f>SUM(N12:Q12)</f>
        <v>42606.455</v>
      </c>
      <c r="S12" s="388">
        <f>R12/$R$9</f>
        <v>0.09593222982233408</v>
      </c>
      <c r="T12" s="389">
        <v>19558.55</v>
      </c>
      <c r="U12" s="385">
        <v>11873.326000000001</v>
      </c>
      <c r="V12" s="386">
        <v>8207.459</v>
      </c>
      <c r="W12" s="385">
        <v>3577.623</v>
      </c>
      <c r="X12" s="387">
        <f>SUM(T12:W12)</f>
        <v>43216.958</v>
      </c>
      <c r="Y12" s="391">
        <f>IF(ISERROR(R12/X12-1),"         /0",IF(R12/X12&gt;5,"  *  ",(R12/X12-1)))</f>
        <v>-0.014126468595961783</v>
      </c>
    </row>
    <row r="13" spans="1:25" ht="19.5" customHeight="1">
      <c r="A13" s="432" t="s">
        <v>208</v>
      </c>
      <c r="B13" s="384">
        <v>2693.501</v>
      </c>
      <c r="C13" s="385">
        <v>1100.036</v>
      </c>
      <c r="D13" s="386">
        <v>0</v>
      </c>
      <c r="E13" s="385">
        <v>0</v>
      </c>
      <c r="F13" s="387">
        <f aca="true" t="shared" si="0" ref="F13:F24">SUM(B13:E13)</f>
        <v>3793.5370000000003</v>
      </c>
      <c r="G13" s="388">
        <f aca="true" t="shared" si="1" ref="G13:G24">F13/$F$9</f>
        <v>0.07512703494298888</v>
      </c>
      <c r="H13" s="389">
        <v>871.154</v>
      </c>
      <c r="I13" s="385">
        <v>482.676</v>
      </c>
      <c r="J13" s="386"/>
      <c r="K13" s="385">
        <v>26.594</v>
      </c>
      <c r="L13" s="387">
        <f aca="true" t="shared" si="2" ref="L13:L24">SUM(H13:K13)</f>
        <v>1380.424</v>
      </c>
      <c r="M13" s="390">
        <f aca="true" t="shared" si="3" ref="M13:M24">IF(ISERROR(F13/L13-1),"         /0",(F13/L13-1))</f>
        <v>1.7480955126830597</v>
      </c>
      <c r="N13" s="384">
        <v>25137.38</v>
      </c>
      <c r="O13" s="385">
        <v>8701.707999999999</v>
      </c>
      <c r="P13" s="386"/>
      <c r="Q13" s="385">
        <v>43.188</v>
      </c>
      <c r="R13" s="387">
        <f aca="true" t="shared" si="4" ref="R13:R24">SUM(N13:Q13)</f>
        <v>33882.276000000005</v>
      </c>
      <c r="S13" s="388">
        <f aca="true" t="shared" si="5" ref="S13:S24">R13/$R$9</f>
        <v>0.07628896344780985</v>
      </c>
      <c r="T13" s="389">
        <v>21871.201</v>
      </c>
      <c r="U13" s="385">
        <v>9806.761</v>
      </c>
      <c r="V13" s="386">
        <v>198.25300000000004</v>
      </c>
      <c r="W13" s="385">
        <v>644.039</v>
      </c>
      <c r="X13" s="387">
        <f aca="true" t="shared" si="6" ref="X13:X24">SUM(T13:W13)</f>
        <v>32520.254</v>
      </c>
      <c r="Y13" s="391">
        <f aca="true" t="shared" si="7" ref="Y13:Y24">IF(ISERROR(R13/X13-1),"         /0",IF(R13/X13&gt;5,"  *  ",(R13/X13-1)))</f>
        <v>0.041882268201226314</v>
      </c>
    </row>
    <row r="14" spans="1:25" ht="19.5" customHeight="1">
      <c r="A14" s="432" t="s">
        <v>209</v>
      </c>
      <c r="B14" s="384">
        <v>0</v>
      </c>
      <c r="C14" s="385">
        <v>0</v>
      </c>
      <c r="D14" s="386">
        <v>1912.732</v>
      </c>
      <c r="E14" s="385">
        <v>1418.344</v>
      </c>
      <c r="F14" s="387">
        <f t="shared" si="0"/>
        <v>3331.076</v>
      </c>
      <c r="G14" s="388">
        <f t="shared" si="1"/>
        <v>0.06596847824332584</v>
      </c>
      <c r="H14" s="389"/>
      <c r="I14" s="385"/>
      <c r="J14" s="386"/>
      <c r="K14" s="385"/>
      <c r="L14" s="387">
        <f t="shared" si="2"/>
        <v>0</v>
      </c>
      <c r="M14" s="390" t="str">
        <f t="shared" si="3"/>
        <v>         /0</v>
      </c>
      <c r="N14" s="384"/>
      <c r="O14" s="385"/>
      <c r="P14" s="386">
        <v>3592.7129999999997</v>
      </c>
      <c r="Q14" s="385">
        <v>2559.526</v>
      </c>
      <c r="R14" s="387">
        <f t="shared" si="4"/>
        <v>6152.239</v>
      </c>
      <c r="S14" s="388">
        <f t="shared" si="5"/>
        <v>0.01385231429533217</v>
      </c>
      <c r="T14" s="389"/>
      <c r="U14" s="385"/>
      <c r="V14" s="386"/>
      <c r="W14" s="385"/>
      <c r="X14" s="387">
        <f t="shared" si="6"/>
        <v>0</v>
      </c>
      <c r="Y14" s="391" t="str">
        <f t="shared" si="7"/>
        <v>         /0</v>
      </c>
    </row>
    <row r="15" spans="1:25" ht="19.5" customHeight="1">
      <c r="A15" s="432" t="s">
        <v>210</v>
      </c>
      <c r="B15" s="384">
        <v>1838.71</v>
      </c>
      <c r="C15" s="385">
        <v>497.198</v>
      </c>
      <c r="D15" s="386">
        <v>29.648</v>
      </c>
      <c r="E15" s="385">
        <v>12.352</v>
      </c>
      <c r="F15" s="387">
        <f t="shared" si="0"/>
        <v>2377.908</v>
      </c>
      <c r="G15" s="388">
        <f t="shared" si="1"/>
        <v>0.04709198233922927</v>
      </c>
      <c r="H15" s="389">
        <v>1860.9309999999998</v>
      </c>
      <c r="I15" s="385">
        <v>714.0310000000001</v>
      </c>
      <c r="J15" s="386"/>
      <c r="K15" s="385"/>
      <c r="L15" s="387">
        <f t="shared" si="2"/>
        <v>2574.962</v>
      </c>
      <c r="M15" s="390">
        <f t="shared" si="3"/>
        <v>-0.07652695457253356</v>
      </c>
      <c r="N15" s="384">
        <v>20093.809</v>
      </c>
      <c r="O15" s="385">
        <v>4594.05</v>
      </c>
      <c r="P15" s="386">
        <v>39.536</v>
      </c>
      <c r="Q15" s="385">
        <v>12.352</v>
      </c>
      <c r="R15" s="387">
        <f t="shared" si="4"/>
        <v>24739.747</v>
      </c>
      <c r="S15" s="388">
        <f t="shared" si="5"/>
        <v>0.05570374477178165</v>
      </c>
      <c r="T15" s="389">
        <v>29814.610999999997</v>
      </c>
      <c r="U15" s="385">
        <v>8247.033999999998</v>
      </c>
      <c r="V15" s="386"/>
      <c r="W15" s="385"/>
      <c r="X15" s="387">
        <f t="shared" si="6"/>
        <v>38061.645</v>
      </c>
      <c r="Y15" s="391">
        <f t="shared" si="7"/>
        <v>-0.35000846652844353</v>
      </c>
    </row>
    <row r="16" spans="1:25" ht="19.5" customHeight="1">
      <c r="A16" s="432" t="s">
        <v>211</v>
      </c>
      <c r="B16" s="384">
        <v>0</v>
      </c>
      <c r="C16" s="385">
        <v>0</v>
      </c>
      <c r="D16" s="386">
        <v>1656.125</v>
      </c>
      <c r="E16" s="385">
        <v>579.305</v>
      </c>
      <c r="F16" s="387">
        <f t="shared" si="0"/>
        <v>2235.43</v>
      </c>
      <c r="G16" s="388">
        <f t="shared" si="1"/>
        <v>0.044270354479897155</v>
      </c>
      <c r="H16" s="389"/>
      <c r="I16" s="385"/>
      <c r="J16" s="386">
        <v>4062.16</v>
      </c>
      <c r="K16" s="385">
        <v>1095.069</v>
      </c>
      <c r="L16" s="387">
        <f t="shared" si="2"/>
        <v>5157.228999999999</v>
      </c>
      <c r="M16" s="390">
        <f t="shared" si="3"/>
        <v>-0.5665443593836923</v>
      </c>
      <c r="N16" s="384"/>
      <c r="O16" s="385"/>
      <c r="P16" s="386">
        <v>22569.244</v>
      </c>
      <c r="Q16" s="385">
        <v>7670.595999999999</v>
      </c>
      <c r="R16" s="387">
        <f t="shared" si="4"/>
        <v>30239.839999999997</v>
      </c>
      <c r="S16" s="388">
        <f t="shared" si="5"/>
        <v>0.06808769423953744</v>
      </c>
      <c r="T16" s="389"/>
      <c r="U16" s="385"/>
      <c r="V16" s="386">
        <v>20609.095999999998</v>
      </c>
      <c r="W16" s="385">
        <v>6805.457000000002</v>
      </c>
      <c r="X16" s="387">
        <f t="shared" si="6"/>
        <v>27414.553</v>
      </c>
      <c r="Y16" s="391">
        <f t="shared" si="7"/>
        <v>0.10305792693391713</v>
      </c>
    </row>
    <row r="17" spans="1:25" ht="19.5" customHeight="1">
      <c r="A17" s="432" t="s">
        <v>212</v>
      </c>
      <c r="B17" s="384">
        <v>819.858</v>
      </c>
      <c r="C17" s="385">
        <v>450.613</v>
      </c>
      <c r="D17" s="386">
        <v>0</v>
      </c>
      <c r="E17" s="385">
        <v>0</v>
      </c>
      <c r="F17" s="387">
        <f t="shared" si="0"/>
        <v>1270.471</v>
      </c>
      <c r="G17" s="388">
        <f t="shared" si="1"/>
        <v>0.025160350145801667</v>
      </c>
      <c r="H17" s="389">
        <v>1023.0999999999999</v>
      </c>
      <c r="I17" s="385"/>
      <c r="J17" s="386"/>
      <c r="K17" s="385"/>
      <c r="L17" s="387">
        <f t="shared" si="2"/>
        <v>1023.0999999999999</v>
      </c>
      <c r="M17" s="390">
        <f t="shared" si="3"/>
        <v>0.24178574919362728</v>
      </c>
      <c r="N17" s="384">
        <v>6876.904</v>
      </c>
      <c r="O17" s="385">
        <v>4266.259999999999</v>
      </c>
      <c r="P17" s="386"/>
      <c r="Q17" s="385"/>
      <c r="R17" s="387">
        <f t="shared" si="4"/>
        <v>11143.164</v>
      </c>
      <c r="S17" s="388">
        <f t="shared" si="5"/>
        <v>0.025089826642370496</v>
      </c>
      <c r="T17" s="389">
        <v>9316.589999999998</v>
      </c>
      <c r="U17" s="385"/>
      <c r="V17" s="386"/>
      <c r="W17" s="385"/>
      <c r="X17" s="387">
        <f t="shared" si="6"/>
        <v>9316.589999999998</v>
      </c>
      <c r="Y17" s="391">
        <f t="shared" si="7"/>
        <v>0.19605606772435014</v>
      </c>
    </row>
    <row r="18" spans="1:25" ht="19.5" customHeight="1">
      <c r="A18" s="432" t="s">
        <v>213</v>
      </c>
      <c r="B18" s="384">
        <v>737.357</v>
      </c>
      <c r="C18" s="385">
        <v>401.438</v>
      </c>
      <c r="D18" s="386">
        <v>0</v>
      </c>
      <c r="E18" s="385">
        <v>0</v>
      </c>
      <c r="F18" s="387">
        <f t="shared" si="0"/>
        <v>1138.795</v>
      </c>
      <c r="G18" s="388">
        <f t="shared" si="1"/>
        <v>0.022552644605259162</v>
      </c>
      <c r="H18" s="389">
        <v>547.954</v>
      </c>
      <c r="I18" s="385">
        <v>468.93899999999996</v>
      </c>
      <c r="J18" s="386"/>
      <c r="K18" s="385"/>
      <c r="L18" s="387">
        <f t="shared" si="2"/>
        <v>1016.8929999999999</v>
      </c>
      <c r="M18" s="390">
        <f t="shared" si="3"/>
        <v>0.11987691920388888</v>
      </c>
      <c r="N18" s="384">
        <v>6108.914</v>
      </c>
      <c r="O18" s="385">
        <v>3529.937</v>
      </c>
      <c r="P18" s="386"/>
      <c r="Q18" s="385"/>
      <c r="R18" s="387">
        <f t="shared" si="4"/>
        <v>9638.850999999999</v>
      </c>
      <c r="S18" s="388">
        <f t="shared" si="5"/>
        <v>0.0217027318831204</v>
      </c>
      <c r="T18" s="389">
        <v>3615.339</v>
      </c>
      <c r="U18" s="385">
        <v>3157.3469999999998</v>
      </c>
      <c r="V18" s="386"/>
      <c r="W18" s="385"/>
      <c r="X18" s="387">
        <f t="shared" si="6"/>
        <v>6772.686</v>
      </c>
      <c r="Y18" s="391">
        <f t="shared" si="7"/>
        <v>0.423194726582629</v>
      </c>
    </row>
    <row r="19" spans="1:25" ht="19.5" customHeight="1">
      <c r="A19" s="432" t="s">
        <v>179</v>
      </c>
      <c r="B19" s="384">
        <v>509.444</v>
      </c>
      <c r="C19" s="385">
        <v>542.633</v>
      </c>
      <c r="D19" s="386">
        <v>0</v>
      </c>
      <c r="E19" s="385">
        <v>0</v>
      </c>
      <c r="F19" s="387">
        <f t="shared" si="0"/>
        <v>1052.077</v>
      </c>
      <c r="G19" s="388">
        <f t="shared" si="1"/>
        <v>0.02083528526061955</v>
      </c>
      <c r="H19" s="389">
        <v>390.838</v>
      </c>
      <c r="I19" s="385">
        <v>814.858</v>
      </c>
      <c r="J19" s="386"/>
      <c r="K19" s="385"/>
      <c r="L19" s="387">
        <f t="shared" si="2"/>
        <v>1205.696</v>
      </c>
      <c r="M19" s="390">
        <f t="shared" si="3"/>
        <v>-0.12741105552311682</v>
      </c>
      <c r="N19" s="384">
        <v>3943.6820000000002</v>
      </c>
      <c r="O19" s="385">
        <v>5540.7</v>
      </c>
      <c r="P19" s="386"/>
      <c r="Q19" s="385"/>
      <c r="R19" s="387">
        <f t="shared" si="4"/>
        <v>9484.382</v>
      </c>
      <c r="S19" s="388">
        <f t="shared" si="5"/>
        <v>0.021354931165871664</v>
      </c>
      <c r="T19" s="389">
        <v>2746.656</v>
      </c>
      <c r="U19" s="385">
        <v>6473.172</v>
      </c>
      <c r="V19" s="386"/>
      <c r="W19" s="385"/>
      <c r="X19" s="387">
        <f t="shared" si="6"/>
        <v>9219.828</v>
      </c>
      <c r="Y19" s="391">
        <f t="shared" si="7"/>
        <v>0.0286940276976968</v>
      </c>
    </row>
    <row r="20" spans="1:25" ht="19.5" customHeight="1">
      <c r="A20" s="432" t="s">
        <v>214</v>
      </c>
      <c r="B20" s="384">
        <v>1012.164</v>
      </c>
      <c r="C20" s="385">
        <v>36.349000000000004</v>
      </c>
      <c r="D20" s="386">
        <v>0</v>
      </c>
      <c r="E20" s="385">
        <v>0</v>
      </c>
      <c r="F20" s="387">
        <f t="shared" si="0"/>
        <v>1048.513</v>
      </c>
      <c r="G20" s="388">
        <f t="shared" si="1"/>
        <v>0.02076470396602909</v>
      </c>
      <c r="H20" s="389">
        <v>1173.798</v>
      </c>
      <c r="I20" s="385">
        <v>71.667</v>
      </c>
      <c r="J20" s="386"/>
      <c r="K20" s="385"/>
      <c r="L20" s="387">
        <f t="shared" si="2"/>
        <v>1245.465</v>
      </c>
      <c r="M20" s="390">
        <f t="shared" si="3"/>
        <v>-0.15813531492253896</v>
      </c>
      <c r="N20" s="384">
        <v>8910.056</v>
      </c>
      <c r="O20" s="385">
        <v>424.2370000000002</v>
      </c>
      <c r="P20" s="386"/>
      <c r="Q20" s="385">
        <v>26.624</v>
      </c>
      <c r="R20" s="387">
        <f t="shared" si="4"/>
        <v>9360.917000000001</v>
      </c>
      <c r="S20" s="388">
        <f t="shared" si="5"/>
        <v>0.021076938717191896</v>
      </c>
      <c r="T20" s="389">
        <v>7558.696999999998</v>
      </c>
      <c r="U20" s="385">
        <v>292.3509999999999</v>
      </c>
      <c r="V20" s="386"/>
      <c r="W20" s="385"/>
      <c r="X20" s="387">
        <f t="shared" si="6"/>
        <v>7851.047999999998</v>
      </c>
      <c r="Y20" s="391">
        <f t="shared" si="7"/>
        <v>0.1923143254250903</v>
      </c>
    </row>
    <row r="21" spans="1:25" ht="19.5" customHeight="1">
      <c r="A21" s="432" t="s">
        <v>215</v>
      </c>
      <c r="B21" s="384">
        <v>0</v>
      </c>
      <c r="C21" s="385">
        <v>0</v>
      </c>
      <c r="D21" s="386">
        <v>726.712</v>
      </c>
      <c r="E21" s="385">
        <v>313.282</v>
      </c>
      <c r="F21" s="387">
        <f t="shared" si="0"/>
        <v>1039.994</v>
      </c>
      <c r="G21" s="388">
        <f t="shared" si="1"/>
        <v>0.020595994075844986</v>
      </c>
      <c r="H21" s="389"/>
      <c r="I21" s="385"/>
      <c r="J21" s="386">
        <v>1014.237</v>
      </c>
      <c r="K21" s="385">
        <v>395.594</v>
      </c>
      <c r="L21" s="387">
        <f t="shared" si="2"/>
        <v>1409.831</v>
      </c>
      <c r="M21" s="390">
        <f t="shared" si="3"/>
        <v>-0.2623271867337291</v>
      </c>
      <c r="N21" s="384"/>
      <c r="O21" s="385"/>
      <c r="P21" s="386">
        <v>6628.741</v>
      </c>
      <c r="Q21" s="385">
        <v>1940.2559999999999</v>
      </c>
      <c r="R21" s="387">
        <f t="shared" si="4"/>
        <v>8568.997</v>
      </c>
      <c r="S21" s="388">
        <f t="shared" si="5"/>
        <v>0.019293860274244623</v>
      </c>
      <c r="T21" s="389"/>
      <c r="U21" s="385"/>
      <c r="V21" s="386">
        <v>7258.925</v>
      </c>
      <c r="W21" s="385">
        <v>1779.6080000000002</v>
      </c>
      <c r="X21" s="387">
        <f t="shared" si="6"/>
        <v>9038.533</v>
      </c>
      <c r="Y21" s="391">
        <f t="shared" si="7"/>
        <v>-0.05194825310700313</v>
      </c>
    </row>
    <row r="22" spans="1:25" ht="19.5" customHeight="1">
      <c r="A22" s="432" t="s">
        <v>216</v>
      </c>
      <c r="B22" s="384">
        <v>766.788</v>
      </c>
      <c r="C22" s="385">
        <v>86.055</v>
      </c>
      <c r="D22" s="386">
        <v>0</v>
      </c>
      <c r="E22" s="385">
        <v>0</v>
      </c>
      <c r="F22" s="387">
        <f t="shared" si="0"/>
        <v>852.8430000000001</v>
      </c>
      <c r="G22" s="388">
        <f t="shared" si="1"/>
        <v>0.01688966414770265</v>
      </c>
      <c r="H22" s="389">
        <v>438.93</v>
      </c>
      <c r="I22" s="385">
        <v>135</v>
      </c>
      <c r="J22" s="386"/>
      <c r="K22" s="385"/>
      <c r="L22" s="387">
        <f t="shared" si="2"/>
        <v>573.9300000000001</v>
      </c>
      <c r="M22" s="390">
        <f t="shared" si="3"/>
        <v>0.4859704145104804</v>
      </c>
      <c r="N22" s="384">
        <v>5457.432000000001</v>
      </c>
      <c r="O22" s="385">
        <v>919.0089999999998</v>
      </c>
      <c r="P22" s="386">
        <v>96.968</v>
      </c>
      <c r="Q22" s="385">
        <v>11.984</v>
      </c>
      <c r="R22" s="387">
        <f t="shared" si="4"/>
        <v>6485.393000000001</v>
      </c>
      <c r="S22" s="388">
        <f t="shared" si="5"/>
        <v>0.014602440211563173</v>
      </c>
      <c r="T22" s="389">
        <v>6195.509</v>
      </c>
      <c r="U22" s="385">
        <v>1142.6399999999999</v>
      </c>
      <c r="V22" s="386">
        <v>610.775</v>
      </c>
      <c r="W22" s="385">
        <v>5.879</v>
      </c>
      <c r="X22" s="387">
        <f t="shared" si="6"/>
        <v>7954.802999999999</v>
      </c>
      <c r="Y22" s="391">
        <f t="shared" si="7"/>
        <v>-0.1847198478705253</v>
      </c>
    </row>
    <row r="23" spans="1:25" ht="19.5" customHeight="1">
      <c r="A23" s="432" t="s">
        <v>169</v>
      </c>
      <c r="B23" s="384">
        <v>513.038</v>
      </c>
      <c r="C23" s="385">
        <v>262.72499999999997</v>
      </c>
      <c r="D23" s="386">
        <v>0</v>
      </c>
      <c r="E23" s="385">
        <v>0</v>
      </c>
      <c r="F23" s="387">
        <f t="shared" si="0"/>
        <v>775.7629999999999</v>
      </c>
      <c r="G23" s="388">
        <f t="shared" si="1"/>
        <v>0.01536317531856889</v>
      </c>
      <c r="H23" s="389">
        <v>388.977</v>
      </c>
      <c r="I23" s="385">
        <v>117.031</v>
      </c>
      <c r="J23" s="386"/>
      <c r="K23" s="385"/>
      <c r="L23" s="387">
        <f t="shared" si="2"/>
        <v>506.008</v>
      </c>
      <c r="M23" s="390">
        <f t="shared" si="3"/>
        <v>0.5331042196961311</v>
      </c>
      <c r="N23" s="384">
        <v>3815.229</v>
      </c>
      <c r="O23" s="385">
        <v>1547.36</v>
      </c>
      <c r="P23" s="386"/>
      <c r="Q23" s="385"/>
      <c r="R23" s="387">
        <f t="shared" si="4"/>
        <v>5362.589</v>
      </c>
      <c r="S23" s="388">
        <f t="shared" si="5"/>
        <v>0.012074346959650144</v>
      </c>
      <c r="T23" s="389">
        <v>4053.8549999999996</v>
      </c>
      <c r="U23" s="385">
        <v>2655.1319999999996</v>
      </c>
      <c r="V23" s="386"/>
      <c r="W23" s="385"/>
      <c r="X23" s="387">
        <f t="shared" si="6"/>
        <v>6708.986999999999</v>
      </c>
      <c r="Y23" s="391">
        <f t="shared" si="7"/>
        <v>-0.2006857369078222</v>
      </c>
    </row>
    <row r="24" spans="1:25" ht="19.5" customHeight="1">
      <c r="A24" s="432" t="s">
        <v>168</v>
      </c>
      <c r="B24" s="384">
        <v>353.402</v>
      </c>
      <c r="C24" s="385">
        <v>321.369</v>
      </c>
      <c r="D24" s="386">
        <v>0</v>
      </c>
      <c r="E24" s="385">
        <v>0</v>
      </c>
      <c r="F24" s="387">
        <f t="shared" si="0"/>
        <v>674.771</v>
      </c>
      <c r="G24" s="388">
        <f t="shared" si="1"/>
        <v>0.01336313432438264</v>
      </c>
      <c r="H24" s="389">
        <v>758.8539999999999</v>
      </c>
      <c r="I24" s="385">
        <v>388.241</v>
      </c>
      <c r="J24" s="386"/>
      <c r="K24" s="385"/>
      <c r="L24" s="387">
        <f t="shared" si="2"/>
        <v>1147.0949999999998</v>
      </c>
      <c r="M24" s="390">
        <f t="shared" si="3"/>
        <v>-0.41175665485421864</v>
      </c>
      <c r="N24" s="384">
        <v>3534.8719999999994</v>
      </c>
      <c r="O24" s="385">
        <v>2307.541</v>
      </c>
      <c r="P24" s="386"/>
      <c r="Q24" s="385"/>
      <c r="R24" s="387">
        <f t="shared" si="4"/>
        <v>5842.413</v>
      </c>
      <c r="S24" s="388">
        <f t="shared" si="5"/>
        <v>0.013154713449710666</v>
      </c>
      <c r="T24" s="389">
        <v>5449.205999999999</v>
      </c>
      <c r="U24" s="385">
        <v>3841.1500000000015</v>
      </c>
      <c r="V24" s="386"/>
      <c r="W24" s="385"/>
      <c r="X24" s="387">
        <f t="shared" si="6"/>
        <v>9290.356</v>
      </c>
      <c r="Y24" s="391">
        <f t="shared" si="7"/>
        <v>-0.3711314184300365</v>
      </c>
    </row>
    <row r="25" spans="1:25" ht="19.5" customHeight="1">
      <c r="A25" s="432" t="s">
        <v>217</v>
      </c>
      <c r="B25" s="384">
        <v>0</v>
      </c>
      <c r="C25" s="385">
        <v>0</v>
      </c>
      <c r="D25" s="386">
        <v>510.09</v>
      </c>
      <c r="E25" s="385">
        <v>158.913</v>
      </c>
      <c r="F25" s="387">
        <f aca="true" t="shared" si="8" ref="F25:F36">SUM(B25:E25)</f>
        <v>669.0029999999999</v>
      </c>
      <c r="G25" s="388">
        <f aca="true" t="shared" si="9" ref="G25:G36">F25/$F$9</f>
        <v>0.013248905113608852</v>
      </c>
      <c r="H25" s="389"/>
      <c r="I25" s="385"/>
      <c r="J25" s="386"/>
      <c r="K25" s="385"/>
      <c r="L25" s="387">
        <f aca="true" t="shared" si="10" ref="L25:L36">SUM(H25:K25)</f>
        <v>0</v>
      </c>
      <c r="M25" s="390" t="str">
        <f aca="true" t="shared" si="11" ref="M25:M35">IF(ISERROR(F25/L25-1),"         /0",(F25/L25-1))</f>
        <v>         /0</v>
      </c>
      <c r="N25" s="384"/>
      <c r="O25" s="385"/>
      <c r="P25" s="386">
        <v>4433.469</v>
      </c>
      <c r="Q25" s="385">
        <v>1386.362</v>
      </c>
      <c r="R25" s="387">
        <f aca="true" t="shared" si="12" ref="R25:R36">SUM(N25:Q25)</f>
        <v>5819.831</v>
      </c>
      <c r="S25" s="388">
        <f aca="true" t="shared" si="13" ref="S25:S36">R25/$R$9</f>
        <v>0.013103868064572479</v>
      </c>
      <c r="T25" s="389"/>
      <c r="U25" s="385"/>
      <c r="V25" s="386"/>
      <c r="W25" s="385"/>
      <c r="X25" s="387">
        <f aca="true" t="shared" si="14" ref="X25:X36">SUM(T25:W25)</f>
        <v>0</v>
      </c>
      <c r="Y25" s="391" t="str">
        <f aca="true" t="shared" si="15" ref="Y25:Y36">IF(ISERROR(R25/X25-1),"         /0",IF(R25/X25&gt;5,"  *  ",(R25/X25-1)))</f>
        <v>         /0</v>
      </c>
    </row>
    <row r="26" spans="1:25" ht="19.5" customHeight="1">
      <c r="A26" s="432" t="s">
        <v>157</v>
      </c>
      <c r="B26" s="384">
        <v>485.20000000000005</v>
      </c>
      <c r="C26" s="385">
        <v>174.546</v>
      </c>
      <c r="D26" s="386">
        <v>0</v>
      </c>
      <c r="E26" s="385">
        <v>0</v>
      </c>
      <c r="F26" s="387">
        <f t="shared" si="8"/>
        <v>659.7460000000001</v>
      </c>
      <c r="G26" s="388">
        <f t="shared" si="9"/>
        <v>0.013065579904847942</v>
      </c>
      <c r="H26" s="389">
        <v>749.6189999999999</v>
      </c>
      <c r="I26" s="385">
        <v>382.969</v>
      </c>
      <c r="J26" s="386"/>
      <c r="K26" s="385"/>
      <c r="L26" s="387">
        <f t="shared" si="10"/>
        <v>1132.588</v>
      </c>
      <c r="M26" s="390">
        <f t="shared" si="11"/>
        <v>-0.41748808922573777</v>
      </c>
      <c r="N26" s="384">
        <v>5907.174000000002</v>
      </c>
      <c r="O26" s="385">
        <v>2762.4250000000006</v>
      </c>
      <c r="P26" s="386">
        <v>0</v>
      </c>
      <c r="Q26" s="385">
        <v>0</v>
      </c>
      <c r="R26" s="387">
        <f t="shared" si="12"/>
        <v>8669.599000000002</v>
      </c>
      <c r="S26" s="388">
        <f t="shared" si="13"/>
        <v>0.01952037464124809</v>
      </c>
      <c r="T26" s="389">
        <v>4952.687</v>
      </c>
      <c r="U26" s="385">
        <v>2833.8389999999995</v>
      </c>
      <c r="V26" s="386">
        <v>0</v>
      </c>
      <c r="W26" s="385">
        <v>0</v>
      </c>
      <c r="X26" s="387">
        <f t="shared" si="14"/>
        <v>7786.526</v>
      </c>
      <c r="Y26" s="391">
        <f t="shared" si="15"/>
        <v>0.11341039636931827</v>
      </c>
    </row>
    <row r="27" spans="1:25" ht="19.5" customHeight="1">
      <c r="A27" s="432" t="s">
        <v>218</v>
      </c>
      <c r="B27" s="384">
        <v>0</v>
      </c>
      <c r="C27" s="385">
        <v>0</v>
      </c>
      <c r="D27" s="386">
        <v>321.149</v>
      </c>
      <c r="E27" s="385">
        <v>305.273</v>
      </c>
      <c r="F27" s="387">
        <f t="shared" si="8"/>
        <v>626.422</v>
      </c>
      <c r="G27" s="388">
        <f t="shared" si="9"/>
        <v>0.012405632918054306</v>
      </c>
      <c r="H27" s="389"/>
      <c r="I27" s="385"/>
      <c r="J27" s="386"/>
      <c r="K27" s="385"/>
      <c r="L27" s="387">
        <f t="shared" si="10"/>
        <v>0</v>
      </c>
      <c r="M27" s="390" t="str">
        <f t="shared" si="11"/>
        <v>         /0</v>
      </c>
      <c r="N27" s="384"/>
      <c r="O27" s="385"/>
      <c r="P27" s="386">
        <v>3071.369</v>
      </c>
      <c r="Q27" s="385">
        <v>2592.134</v>
      </c>
      <c r="R27" s="387">
        <f t="shared" si="12"/>
        <v>5663.503000000001</v>
      </c>
      <c r="S27" s="388">
        <f t="shared" si="13"/>
        <v>0.01275188164318009</v>
      </c>
      <c r="T27" s="389"/>
      <c r="U27" s="385"/>
      <c r="V27" s="386"/>
      <c r="W27" s="385"/>
      <c r="X27" s="387">
        <f t="shared" si="14"/>
        <v>0</v>
      </c>
      <c r="Y27" s="391" t="str">
        <f t="shared" si="15"/>
        <v>         /0</v>
      </c>
    </row>
    <row r="28" spans="1:25" ht="19.5" customHeight="1">
      <c r="A28" s="432" t="s">
        <v>203</v>
      </c>
      <c r="B28" s="384">
        <v>0</v>
      </c>
      <c r="C28" s="385">
        <v>0</v>
      </c>
      <c r="D28" s="386">
        <v>515.865</v>
      </c>
      <c r="E28" s="385">
        <v>95.741</v>
      </c>
      <c r="F28" s="387">
        <f t="shared" si="8"/>
        <v>611.606</v>
      </c>
      <c r="G28" s="388">
        <f t="shared" si="9"/>
        <v>0.01211221752505423</v>
      </c>
      <c r="H28" s="389">
        <v>0</v>
      </c>
      <c r="I28" s="385">
        <v>0</v>
      </c>
      <c r="J28" s="386">
        <v>173.14</v>
      </c>
      <c r="K28" s="385">
        <v>24.833</v>
      </c>
      <c r="L28" s="387">
        <f t="shared" si="10"/>
        <v>197.97299999999998</v>
      </c>
      <c r="M28" s="390">
        <f t="shared" si="11"/>
        <v>2.089340465619049</v>
      </c>
      <c r="N28" s="384">
        <v>0.28</v>
      </c>
      <c r="O28" s="385">
        <v>1.5</v>
      </c>
      <c r="P28" s="386">
        <v>2437.503</v>
      </c>
      <c r="Q28" s="385">
        <v>666.555</v>
      </c>
      <c r="R28" s="387">
        <f t="shared" si="12"/>
        <v>3105.838</v>
      </c>
      <c r="S28" s="388">
        <f t="shared" si="13"/>
        <v>0.006993070998442336</v>
      </c>
      <c r="T28" s="389">
        <v>0</v>
      </c>
      <c r="U28" s="385">
        <v>0.3</v>
      </c>
      <c r="V28" s="386">
        <v>415.041</v>
      </c>
      <c r="W28" s="385">
        <v>183.81300000000002</v>
      </c>
      <c r="X28" s="387">
        <f t="shared" si="14"/>
        <v>599.154</v>
      </c>
      <c r="Y28" s="391" t="str">
        <f t="shared" si="15"/>
        <v>  *  </v>
      </c>
    </row>
    <row r="29" spans="1:25" ht="19.5" customHeight="1">
      <c r="A29" s="432" t="s">
        <v>219</v>
      </c>
      <c r="B29" s="384">
        <v>350.936</v>
      </c>
      <c r="C29" s="385">
        <v>217.58</v>
      </c>
      <c r="D29" s="386">
        <v>0</v>
      </c>
      <c r="E29" s="385">
        <v>0</v>
      </c>
      <c r="F29" s="387">
        <f t="shared" si="8"/>
        <v>568.516</v>
      </c>
      <c r="G29" s="388">
        <f t="shared" si="9"/>
        <v>0.01125886511655172</v>
      </c>
      <c r="H29" s="389">
        <v>311.598</v>
      </c>
      <c r="I29" s="385">
        <v>358.818</v>
      </c>
      <c r="J29" s="386"/>
      <c r="K29" s="385"/>
      <c r="L29" s="387">
        <f t="shared" si="10"/>
        <v>670.4159999999999</v>
      </c>
      <c r="M29" s="390">
        <f t="shared" si="11"/>
        <v>-0.15199517911267035</v>
      </c>
      <c r="N29" s="384">
        <v>2752.9809999999998</v>
      </c>
      <c r="O29" s="385">
        <v>2898.7969999999996</v>
      </c>
      <c r="P29" s="386"/>
      <c r="Q29" s="385"/>
      <c r="R29" s="387">
        <f t="shared" si="12"/>
        <v>5651.777999999999</v>
      </c>
      <c r="S29" s="388">
        <f t="shared" si="13"/>
        <v>0.012725481760940018</v>
      </c>
      <c r="T29" s="389">
        <v>2886.6880000000006</v>
      </c>
      <c r="U29" s="385">
        <v>3008.536</v>
      </c>
      <c r="V29" s="386"/>
      <c r="W29" s="385"/>
      <c r="X29" s="387">
        <f t="shared" si="14"/>
        <v>5895.224</v>
      </c>
      <c r="Y29" s="391">
        <f t="shared" si="15"/>
        <v>-0.04129546222501479</v>
      </c>
    </row>
    <row r="30" spans="1:25" ht="19.5" customHeight="1">
      <c r="A30" s="432" t="s">
        <v>162</v>
      </c>
      <c r="B30" s="384">
        <v>414.90599999999995</v>
      </c>
      <c r="C30" s="385">
        <v>143.046</v>
      </c>
      <c r="D30" s="386">
        <v>0</v>
      </c>
      <c r="E30" s="385">
        <v>0</v>
      </c>
      <c r="F30" s="387">
        <f t="shared" si="8"/>
        <v>557.952</v>
      </c>
      <c r="G30" s="388">
        <f t="shared" si="9"/>
        <v>0.011049656138983363</v>
      </c>
      <c r="H30" s="389">
        <v>448.33799999999997</v>
      </c>
      <c r="I30" s="385">
        <v>153.587</v>
      </c>
      <c r="J30" s="386"/>
      <c r="K30" s="385"/>
      <c r="L30" s="387">
        <f t="shared" si="10"/>
        <v>601.925</v>
      </c>
      <c r="M30" s="390">
        <f t="shared" si="11"/>
        <v>-0.07305395190430697</v>
      </c>
      <c r="N30" s="384">
        <v>3929.8689999999992</v>
      </c>
      <c r="O30" s="385">
        <v>1235.1439999999996</v>
      </c>
      <c r="P30" s="386"/>
      <c r="Q30" s="385"/>
      <c r="R30" s="387">
        <f t="shared" si="12"/>
        <v>5165.012999999999</v>
      </c>
      <c r="S30" s="388">
        <f t="shared" si="13"/>
        <v>0.011629486990911193</v>
      </c>
      <c r="T30" s="389">
        <v>3201.9970000000003</v>
      </c>
      <c r="U30" s="385">
        <v>1287.703</v>
      </c>
      <c r="V30" s="386"/>
      <c r="W30" s="385"/>
      <c r="X30" s="387">
        <f t="shared" si="14"/>
        <v>4489.700000000001</v>
      </c>
      <c r="Y30" s="391">
        <f t="shared" si="15"/>
        <v>0.15041383611377102</v>
      </c>
    </row>
    <row r="31" spans="1:25" ht="19.5" customHeight="1">
      <c r="A31" s="432" t="s">
        <v>182</v>
      </c>
      <c r="B31" s="384">
        <v>184.214</v>
      </c>
      <c r="C31" s="385">
        <v>292.42999999999995</v>
      </c>
      <c r="D31" s="386">
        <v>0</v>
      </c>
      <c r="E31" s="385">
        <v>0</v>
      </c>
      <c r="F31" s="387">
        <f t="shared" si="8"/>
        <v>476.64399999999995</v>
      </c>
      <c r="G31" s="388">
        <f t="shared" si="9"/>
        <v>0.009439436189330956</v>
      </c>
      <c r="H31" s="389">
        <v>169.462</v>
      </c>
      <c r="I31" s="385">
        <v>428.46399999999994</v>
      </c>
      <c r="J31" s="386"/>
      <c r="K31" s="385"/>
      <c r="L31" s="387">
        <f t="shared" si="10"/>
        <v>597.9259999999999</v>
      </c>
      <c r="M31" s="390">
        <f t="shared" si="11"/>
        <v>-0.20283780936102458</v>
      </c>
      <c r="N31" s="384">
        <v>1799.0690000000004</v>
      </c>
      <c r="O31" s="385">
        <v>3508.1470000000004</v>
      </c>
      <c r="P31" s="386"/>
      <c r="Q31" s="385"/>
      <c r="R31" s="387">
        <f t="shared" si="12"/>
        <v>5307.216</v>
      </c>
      <c r="S31" s="388">
        <f t="shared" si="13"/>
        <v>0.011949669716214799</v>
      </c>
      <c r="T31" s="389">
        <v>1734.3609999999999</v>
      </c>
      <c r="U31" s="385">
        <v>3049.224</v>
      </c>
      <c r="V31" s="386"/>
      <c r="W31" s="385"/>
      <c r="X31" s="387">
        <f t="shared" si="14"/>
        <v>4783.585</v>
      </c>
      <c r="Y31" s="391">
        <f t="shared" si="15"/>
        <v>0.10946413620746798</v>
      </c>
    </row>
    <row r="32" spans="1:25" ht="19.5" customHeight="1">
      <c r="A32" s="432" t="s">
        <v>189</v>
      </c>
      <c r="B32" s="384">
        <v>233.642</v>
      </c>
      <c r="C32" s="385">
        <v>231.13</v>
      </c>
      <c r="D32" s="386">
        <v>0</v>
      </c>
      <c r="E32" s="385">
        <v>0</v>
      </c>
      <c r="F32" s="387">
        <f t="shared" si="8"/>
        <v>464.772</v>
      </c>
      <c r="G32" s="388">
        <f t="shared" si="9"/>
        <v>0.009204323639000443</v>
      </c>
      <c r="H32" s="389"/>
      <c r="I32" s="385"/>
      <c r="J32" s="386"/>
      <c r="K32" s="385"/>
      <c r="L32" s="387">
        <f t="shared" si="10"/>
        <v>0</v>
      </c>
      <c r="M32" s="390" t="str">
        <f t="shared" si="11"/>
        <v>         /0</v>
      </c>
      <c r="N32" s="384">
        <v>633.79</v>
      </c>
      <c r="O32" s="385">
        <v>535.268</v>
      </c>
      <c r="P32" s="386">
        <v>6.735</v>
      </c>
      <c r="Q32" s="385">
        <v>22.814</v>
      </c>
      <c r="R32" s="387">
        <f t="shared" si="12"/>
        <v>1198.607</v>
      </c>
      <c r="S32" s="388">
        <f t="shared" si="13"/>
        <v>0.002698770460735548</v>
      </c>
      <c r="T32" s="389"/>
      <c r="U32" s="385"/>
      <c r="V32" s="386"/>
      <c r="W32" s="385"/>
      <c r="X32" s="387">
        <f t="shared" si="14"/>
        <v>0</v>
      </c>
      <c r="Y32" s="391" t="str">
        <f t="shared" si="15"/>
        <v>         /0</v>
      </c>
    </row>
    <row r="33" spans="1:25" ht="19.5" customHeight="1">
      <c r="A33" s="432" t="s">
        <v>220</v>
      </c>
      <c r="B33" s="384">
        <v>228.01</v>
      </c>
      <c r="C33" s="385">
        <v>211.063</v>
      </c>
      <c r="D33" s="386">
        <v>0</v>
      </c>
      <c r="E33" s="385">
        <v>0</v>
      </c>
      <c r="F33" s="387">
        <f t="shared" si="8"/>
        <v>439.073</v>
      </c>
      <c r="G33" s="388">
        <f t="shared" si="9"/>
        <v>0.008695381806879161</v>
      </c>
      <c r="H33" s="389">
        <v>192.541</v>
      </c>
      <c r="I33" s="385">
        <v>231.396</v>
      </c>
      <c r="J33" s="386"/>
      <c r="K33" s="385"/>
      <c r="L33" s="387">
        <f t="shared" si="10"/>
        <v>423.937</v>
      </c>
      <c r="M33" s="390">
        <f t="shared" si="11"/>
        <v>0.035703418196571635</v>
      </c>
      <c r="N33" s="384">
        <v>1887.251</v>
      </c>
      <c r="O33" s="385">
        <v>1663.915</v>
      </c>
      <c r="P33" s="386"/>
      <c r="Q33" s="385"/>
      <c r="R33" s="387">
        <f t="shared" si="12"/>
        <v>3551.166</v>
      </c>
      <c r="S33" s="388">
        <f t="shared" si="13"/>
        <v>0.007995766670784013</v>
      </c>
      <c r="T33" s="389">
        <v>2065.875</v>
      </c>
      <c r="U33" s="385">
        <v>1577.869</v>
      </c>
      <c r="V33" s="386"/>
      <c r="W33" s="385"/>
      <c r="X33" s="387">
        <f t="shared" si="14"/>
        <v>3643.7439999999997</v>
      </c>
      <c r="Y33" s="391">
        <f t="shared" si="15"/>
        <v>-0.02540738317510771</v>
      </c>
    </row>
    <row r="34" spans="1:25" ht="19.5" customHeight="1">
      <c r="A34" s="432" t="s">
        <v>191</v>
      </c>
      <c r="B34" s="384">
        <v>42.30500000000001</v>
      </c>
      <c r="C34" s="385">
        <v>380.52200000000005</v>
      </c>
      <c r="D34" s="386">
        <v>0</v>
      </c>
      <c r="E34" s="385">
        <v>0</v>
      </c>
      <c r="F34" s="387">
        <f t="shared" si="8"/>
        <v>422.82700000000006</v>
      </c>
      <c r="G34" s="388">
        <f t="shared" si="9"/>
        <v>0.008373646758642175</v>
      </c>
      <c r="H34" s="389">
        <v>85.10199999999999</v>
      </c>
      <c r="I34" s="385">
        <v>284.63</v>
      </c>
      <c r="J34" s="386"/>
      <c r="K34" s="385"/>
      <c r="L34" s="387">
        <f t="shared" si="10"/>
        <v>369.73199999999997</v>
      </c>
      <c r="M34" s="390">
        <f t="shared" si="11"/>
        <v>0.14360401588177396</v>
      </c>
      <c r="N34" s="384">
        <v>642.739</v>
      </c>
      <c r="O34" s="385">
        <v>2685.1789999999996</v>
      </c>
      <c r="P34" s="386"/>
      <c r="Q34" s="385"/>
      <c r="R34" s="387">
        <f t="shared" si="12"/>
        <v>3327.9179999999997</v>
      </c>
      <c r="S34" s="388">
        <f t="shared" si="13"/>
        <v>0.007493103906576652</v>
      </c>
      <c r="T34" s="389">
        <v>956.372</v>
      </c>
      <c r="U34" s="385">
        <v>2505.612</v>
      </c>
      <c r="V34" s="386"/>
      <c r="W34" s="385"/>
      <c r="X34" s="387">
        <f t="shared" si="14"/>
        <v>3461.984</v>
      </c>
      <c r="Y34" s="391">
        <f t="shared" si="15"/>
        <v>-0.038725193415105386</v>
      </c>
    </row>
    <row r="35" spans="1:25" ht="19.5" customHeight="1">
      <c r="A35" s="432" t="s">
        <v>175</v>
      </c>
      <c r="B35" s="384">
        <v>149.01</v>
      </c>
      <c r="C35" s="385">
        <v>223.72899999999998</v>
      </c>
      <c r="D35" s="386">
        <v>0.6</v>
      </c>
      <c r="E35" s="385">
        <v>0.3</v>
      </c>
      <c r="F35" s="387">
        <f t="shared" si="8"/>
        <v>373.639</v>
      </c>
      <c r="G35" s="388">
        <f t="shared" si="9"/>
        <v>0.007399529834311204</v>
      </c>
      <c r="H35" s="389">
        <v>145.067</v>
      </c>
      <c r="I35" s="385">
        <v>257.2</v>
      </c>
      <c r="J35" s="386"/>
      <c r="K35" s="385"/>
      <c r="L35" s="387">
        <f t="shared" si="10"/>
        <v>402.267</v>
      </c>
      <c r="M35" s="390">
        <f t="shared" si="11"/>
        <v>-0.07116666293779994</v>
      </c>
      <c r="N35" s="384">
        <v>1196.985</v>
      </c>
      <c r="O35" s="385">
        <v>1992.845</v>
      </c>
      <c r="P35" s="386">
        <v>0.6</v>
      </c>
      <c r="Q35" s="385">
        <v>0.3</v>
      </c>
      <c r="R35" s="387">
        <f t="shared" si="12"/>
        <v>3190.73</v>
      </c>
      <c r="S35" s="388">
        <f t="shared" si="13"/>
        <v>0.007184212900627758</v>
      </c>
      <c r="T35" s="389">
        <v>1288.5639999999999</v>
      </c>
      <c r="U35" s="385">
        <v>2061.277</v>
      </c>
      <c r="V35" s="386"/>
      <c r="W35" s="385"/>
      <c r="X35" s="387">
        <f t="shared" si="14"/>
        <v>3349.841</v>
      </c>
      <c r="Y35" s="391">
        <f t="shared" si="15"/>
        <v>-0.04749807528178196</v>
      </c>
    </row>
    <row r="36" spans="1:25" ht="19.5" customHeight="1">
      <c r="A36" s="432" t="s">
        <v>197</v>
      </c>
      <c r="B36" s="384">
        <v>104.196</v>
      </c>
      <c r="C36" s="385">
        <v>114.032</v>
      </c>
      <c r="D36" s="386">
        <v>106.481</v>
      </c>
      <c r="E36" s="385">
        <v>40.886</v>
      </c>
      <c r="F36" s="387">
        <f t="shared" si="8"/>
        <v>365.595</v>
      </c>
      <c r="G36" s="388">
        <f t="shared" si="9"/>
        <v>0.007240226822614889</v>
      </c>
      <c r="H36" s="389">
        <v>125.745</v>
      </c>
      <c r="I36" s="385">
        <v>95.301</v>
      </c>
      <c r="J36" s="386"/>
      <c r="K36" s="385"/>
      <c r="L36" s="387">
        <f t="shared" si="10"/>
        <v>221.046</v>
      </c>
      <c r="M36" s="390">
        <f aca="true" t="shared" si="16" ref="M36:M42">IF(ISERROR(F36/L36-1),"         /0",(F36/L36-1))</f>
        <v>0.6539317608099673</v>
      </c>
      <c r="N36" s="384">
        <v>923.0319999999999</v>
      </c>
      <c r="O36" s="385">
        <v>930.9280000000001</v>
      </c>
      <c r="P36" s="386">
        <v>106.481</v>
      </c>
      <c r="Q36" s="385">
        <v>40.886</v>
      </c>
      <c r="R36" s="387">
        <f t="shared" si="12"/>
        <v>2001.327</v>
      </c>
      <c r="S36" s="388">
        <f t="shared" si="13"/>
        <v>0.0045061660660020274</v>
      </c>
      <c r="T36" s="389">
        <v>810.933</v>
      </c>
      <c r="U36" s="385">
        <v>862.764</v>
      </c>
      <c r="V36" s="386"/>
      <c r="W36" s="385"/>
      <c r="X36" s="387">
        <f t="shared" si="14"/>
        <v>1673.6970000000001</v>
      </c>
      <c r="Y36" s="391">
        <f t="shared" si="15"/>
        <v>0.1957522777420284</v>
      </c>
    </row>
    <row r="37" spans="1:25" ht="19.5" customHeight="1">
      <c r="A37" s="432" t="s">
        <v>186</v>
      </c>
      <c r="B37" s="384">
        <v>8.363</v>
      </c>
      <c r="C37" s="385">
        <v>271.112</v>
      </c>
      <c r="D37" s="386">
        <v>0</v>
      </c>
      <c r="E37" s="385">
        <v>0</v>
      </c>
      <c r="F37" s="387">
        <f aca="true" t="shared" si="17" ref="F37:F42">SUM(B37:E37)</f>
        <v>279.475</v>
      </c>
      <c r="G37" s="388">
        <f aca="true" t="shared" si="18" ref="G37:G42">F37/$F$9</f>
        <v>0.005534710242892535</v>
      </c>
      <c r="H37" s="389">
        <v>18.775</v>
      </c>
      <c r="I37" s="385">
        <v>234.78799999999998</v>
      </c>
      <c r="J37" s="386"/>
      <c r="K37" s="385"/>
      <c r="L37" s="387">
        <f aca="true" t="shared" si="19" ref="L37:L42">SUM(H37:K37)</f>
        <v>253.563</v>
      </c>
      <c r="M37" s="390">
        <f t="shared" si="16"/>
        <v>0.10219156580415922</v>
      </c>
      <c r="N37" s="384">
        <v>119.774</v>
      </c>
      <c r="O37" s="385">
        <v>1985.416</v>
      </c>
      <c r="P37" s="386"/>
      <c r="Q37" s="385"/>
      <c r="R37" s="387">
        <f aca="true" t="shared" si="20" ref="R37:R42">SUM(N37:Q37)</f>
        <v>2105.19</v>
      </c>
      <c r="S37" s="388">
        <f aca="true" t="shared" si="21" ref="S37:S42">R37/$R$9</f>
        <v>0.004740022865072429</v>
      </c>
      <c r="T37" s="389">
        <v>106.66400000000002</v>
      </c>
      <c r="U37" s="385">
        <v>1895.547</v>
      </c>
      <c r="V37" s="386"/>
      <c r="W37" s="385"/>
      <c r="X37" s="387">
        <f aca="true" t="shared" si="22" ref="X37:X42">SUM(T37:W37)</f>
        <v>2002.211</v>
      </c>
      <c r="Y37" s="391">
        <f aca="true" t="shared" si="23" ref="Y37:Y42">IF(ISERROR(R37/X37-1),"         /0",IF(R37/X37&gt;5,"  *  ",(R37/X37-1)))</f>
        <v>0.05143264121513669</v>
      </c>
    </row>
    <row r="38" spans="1:25" ht="19.5" customHeight="1">
      <c r="A38" s="432" t="s">
        <v>194</v>
      </c>
      <c r="B38" s="384">
        <v>152.959</v>
      </c>
      <c r="C38" s="385">
        <v>106.519</v>
      </c>
      <c r="D38" s="386">
        <v>0</v>
      </c>
      <c r="E38" s="385">
        <v>0</v>
      </c>
      <c r="F38" s="387">
        <f t="shared" si="17"/>
        <v>259.478</v>
      </c>
      <c r="G38" s="388">
        <f t="shared" si="18"/>
        <v>0.005138690560534106</v>
      </c>
      <c r="H38" s="389">
        <v>78.395</v>
      </c>
      <c r="I38" s="385">
        <v>77.806</v>
      </c>
      <c r="J38" s="386"/>
      <c r="K38" s="385"/>
      <c r="L38" s="387">
        <f t="shared" si="19"/>
        <v>156.201</v>
      </c>
      <c r="M38" s="390">
        <f t="shared" si="16"/>
        <v>0.6611801460938151</v>
      </c>
      <c r="N38" s="384">
        <v>937.777</v>
      </c>
      <c r="O38" s="385">
        <v>609.477</v>
      </c>
      <c r="P38" s="386"/>
      <c r="Q38" s="385"/>
      <c r="R38" s="387">
        <f t="shared" si="20"/>
        <v>1547.254</v>
      </c>
      <c r="S38" s="388">
        <f t="shared" si="21"/>
        <v>0.0034837802469490993</v>
      </c>
      <c r="T38" s="389">
        <v>389.45599999999996</v>
      </c>
      <c r="U38" s="385">
        <v>807.2650000000001</v>
      </c>
      <c r="V38" s="386"/>
      <c r="W38" s="385"/>
      <c r="X38" s="387">
        <f t="shared" si="22"/>
        <v>1196.721</v>
      </c>
      <c r="Y38" s="391">
        <f t="shared" si="23"/>
        <v>0.29291121322346636</v>
      </c>
    </row>
    <row r="39" spans="1:25" ht="19.5" customHeight="1">
      <c r="A39" s="432" t="s">
        <v>196</v>
      </c>
      <c r="B39" s="384">
        <v>100.604</v>
      </c>
      <c r="C39" s="385">
        <v>132.226</v>
      </c>
      <c r="D39" s="386">
        <v>0</v>
      </c>
      <c r="E39" s="385">
        <v>0</v>
      </c>
      <c r="F39" s="387">
        <f t="shared" si="17"/>
        <v>232.82999999999998</v>
      </c>
      <c r="G39" s="388">
        <f t="shared" si="18"/>
        <v>0.004610954775391962</v>
      </c>
      <c r="H39" s="389">
        <v>135.808</v>
      </c>
      <c r="I39" s="385">
        <v>128.48399999999998</v>
      </c>
      <c r="J39" s="386"/>
      <c r="K39" s="385"/>
      <c r="L39" s="387">
        <f t="shared" si="19"/>
        <v>264.292</v>
      </c>
      <c r="M39" s="390">
        <f t="shared" si="16"/>
        <v>-0.11904257412256136</v>
      </c>
      <c r="N39" s="384">
        <v>971.171</v>
      </c>
      <c r="O39" s="385">
        <v>1078.522</v>
      </c>
      <c r="P39" s="386"/>
      <c r="Q39" s="385"/>
      <c r="R39" s="387">
        <f t="shared" si="20"/>
        <v>2049.693</v>
      </c>
      <c r="S39" s="388">
        <f t="shared" si="21"/>
        <v>0.004615066424588233</v>
      </c>
      <c r="T39" s="389">
        <v>789.863</v>
      </c>
      <c r="U39" s="385">
        <v>808.5509999999999</v>
      </c>
      <c r="V39" s="386"/>
      <c r="W39" s="385"/>
      <c r="X39" s="387">
        <f t="shared" si="22"/>
        <v>1598.414</v>
      </c>
      <c r="Y39" s="391">
        <f t="shared" si="23"/>
        <v>0.28232923385305697</v>
      </c>
    </row>
    <row r="40" spans="1:25" ht="19.5" customHeight="1">
      <c r="A40" s="432" t="s">
        <v>221</v>
      </c>
      <c r="B40" s="384">
        <v>200.169</v>
      </c>
      <c r="C40" s="385">
        <v>0</v>
      </c>
      <c r="D40" s="386">
        <v>0</v>
      </c>
      <c r="E40" s="385">
        <v>7.601</v>
      </c>
      <c r="F40" s="387">
        <f t="shared" si="17"/>
        <v>207.77</v>
      </c>
      <c r="G40" s="388">
        <f t="shared" si="18"/>
        <v>0.004114667670331092</v>
      </c>
      <c r="H40" s="389">
        <v>702.88</v>
      </c>
      <c r="I40" s="385">
        <v>64.831</v>
      </c>
      <c r="J40" s="386"/>
      <c r="K40" s="385">
        <v>252.929</v>
      </c>
      <c r="L40" s="387">
        <f t="shared" si="19"/>
        <v>1020.64</v>
      </c>
      <c r="M40" s="390">
        <f t="shared" si="16"/>
        <v>-0.7964316507289544</v>
      </c>
      <c r="N40" s="384">
        <v>2804.663</v>
      </c>
      <c r="O40" s="385">
        <v>161.01200000000003</v>
      </c>
      <c r="P40" s="386"/>
      <c r="Q40" s="385">
        <v>150.43900000000002</v>
      </c>
      <c r="R40" s="387">
        <f t="shared" si="20"/>
        <v>3116.114</v>
      </c>
      <c r="S40" s="388">
        <f t="shared" si="21"/>
        <v>0.007016208328071245</v>
      </c>
      <c r="T40" s="389">
        <v>4112.27</v>
      </c>
      <c r="U40" s="385">
        <v>315.426</v>
      </c>
      <c r="V40" s="386">
        <v>56.745</v>
      </c>
      <c r="W40" s="385">
        <v>600.8420000000001</v>
      </c>
      <c r="X40" s="387">
        <f t="shared" si="22"/>
        <v>5085.283000000001</v>
      </c>
      <c r="Y40" s="391">
        <f t="shared" si="23"/>
        <v>-0.38722899000901245</v>
      </c>
    </row>
    <row r="41" spans="1:25" ht="19.5" customHeight="1">
      <c r="A41" s="432" t="s">
        <v>177</v>
      </c>
      <c r="B41" s="384">
        <v>107.60100000000001</v>
      </c>
      <c r="C41" s="385">
        <v>56.812</v>
      </c>
      <c r="D41" s="386">
        <v>0</v>
      </c>
      <c r="E41" s="385">
        <v>0</v>
      </c>
      <c r="F41" s="387">
        <f t="shared" si="17"/>
        <v>164.413</v>
      </c>
      <c r="G41" s="388">
        <f t="shared" si="18"/>
        <v>0.0032560276059207098</v>
      </c>
      <c r="H41" s="389">
        <v>126.431</v>
      </c>
      <c r="I41" s="385">
        <v>95.611</v>
      </c>
      <c r="J41" s="386">
        <v>0.04</v>
      </c>
      <c r="K41" s="385">
        <v>0.03</v>
      </c>
      <c r="L41" s="387">
        <f t="shared" si="19"/>
        <v>222.112</v>
      </c>
      <c r="M41" s="390">
        <f t="shared" si="16"/>
        <v>-0.2597743480766459</v>
      </c>
      <c r="N41" s="384">
        <v>933.775</v>
      </c>
      <c r="O41" s="385">
        <v>499.926</v>
      </c>
      <c r="P41" s="386">
        <v>0.025</v>
      </c>
      <c r="Q41" s="385"/>
      <c r="R41" s="387">
        <f t="shared" si="20"/>
        <v>1433.726</v>
      </c>
      <c r="S41" s="388">
        <f t="shared" si="21"/>
        <v>0.0032281618391921075</v>
      </c>
      <c r="T41" s="389">
        <v>1231.1550000000002</v>
      </c>
      <c r="U41" s="385">
        <v>793.5529999999998</v>
      </c>
      <c r="V41" s="386">
        <v>0.04</v>
      </c>
      <c r="W41" s="385">
        <v>0.03</v>
      </c>
      <c r="X41" s="387">
        <f t="shared" si="22"/>
        <v>2024.778</v>
      </c>
      <c r="Y41" s="391">
        <f t="shared" si="23"/>
        <v>-0.29190953279816345</v>
      </c>
    </row>
    <row r="42" spans="1:25" ht="19.5" customHeight="1">
      <c r="A42" s="432" t="s">
        <v>188</v>
      </c>
      <c r="B42" s="384">
        <v>41.712</v>
      </c>
      <c r="C42" s="385">
        <v>102.68</v>
      </c>
      <c r="D42" s="386">
        <v>0</v>
      </c>
      <c r="E42" s="385">
        <v>0</v>
      </c>
      <c r="F42" s="387">
        <f t="shared" si="17"/>
        <v>144.392</v>
      </c>
      <c r="G42" s="388">
        <f t="shared" si="18"/>
        <v>0.002859532628649213</v>
      </c>
      <c r="H42" s="389"/>
      <c r="I42" s="385"/>
      <c r="J42" s="386"/>
      <c r="K42" s="385"/>
      <c r="L42" s="387">
        <f t="shared" si="19"/>
        <v>0</v>
      </c>
      <c r="M42" s="390" t="str">
        <f t="shared" si="16"/>
        <v>         /0</v>
      </c>
      <c r="N42" s="384">
        <v>122.693</v>
      </c>
      <c r="O42" s="385">
        <v>259.11400000000003</v>
      </c>
      <c r="P42" s="386"/>
      <c r="Q42" s="385"/>
      <c r="R42" s="387">
        <f t="shared" si="20"/>
        <v>381.807</v>
      </c>
      <c r="S42" s="388">
        <f t="shared" si="21"/>
        <v>0.0008596724808899476</v>
      </c>
      <c r="T42" s="389"/>
      <c r="U42" s="385"/>
      <c r="V42" s="386"/>
      <c r="W42" s="385"/>
      <c r="X42" s="387">
        <f t="shared" si="22"/>
        <v>0</v>
      </c>
      <c r="Y42" s="391" t="str">
        <f t="shared" si="23"/>
        <v>         /0</v>
      </c>
    </row>
    <row r="43" spans="1:25" ht="19.5" customHeight="1">
      <c r="A43" s="432" t="s">
        <v>181</v>
      </c>
      <c r="B43" s="384">
        <v>88.66399999999999</v>
      </c>
      <c r="C43" s="385">
        <v>27.364000000000004</v>
      </c>
      <c r="D43" s="386">
        <v>0</v>
      </c>
      <c r="E43" s="385">
        <v>0</v>
      </c>
      <c r="F43" s="387">
        <f aca="true" t="shared" si="24" ref="F43:F49">SUM(B43:E43)</f>
        <v>116.02799999999999</v>
      </c>
      <c r="G43" s="388">
        <f aca="true" t="shared" si="25" ref="G43:G49">F43/$F$9</f>
        <v>0.0022978132572227744</v>
      </c>
      <c r="H43" s="389">
        <v>109.056</v>
      </c>
      <c r="I43" s="385">
        <v>33.873999999999995</v>
      </c>
      <c r="J43" s="386"/>
      <c r="K43" s="385"/>
      <c r="L43" s="387">
        <f aca="true" t="shared" si="26" ref="L43:L49">SUM(H43:K43)</f>
        <v>142.93</v>
      </c>
      <c r="M43" s="390">
        <f aca="true" t="shared" si="27" ref="M43:M49">IF(ISERROR(F43/L43-1),"         /0",(F43/L43-1))</f>
        <v>-0.1882180088155042</v>
      </c>
      <c r="N43" s="384">
        <v>1032.8859999999997</v>
      </c>
      <c r="O43" s="385">
        <v>278.197</v>
      </c>
      <c r="P43" s="386"/>
      <c r="Q43" s="385"/>
      <c r="R43" s="387">
        <f aca="true" t="shared" si="28" ref="R43:R49">SUM(N43:Q43)</f>
        <v>1311.0829999999996</v>
      </c>
      <c r="S43" s="388">
        <f aca="true" t="shared" si="29" ref="S43:S49">R43/$R$9</f>
        <v>0.00295202019675552</v>
      </c>
      <c r="T43" s="389">
        <v>902.4639999999999</v>
      </c>
      <c r="U43" s="385">
        <v>346.8020000000001</v>
      </c>
      <c r="V43" s="386">
        <v>0.224</v>
      </c>
      <c r="W43" s="385">
        <v>0.246</v>
      </c>
      <c r="X43" s="387">
        <f aca="true" t="shared" si="30" ref="X43:X49">SUM(T43:W43)</f>
        <v>1249.736</v>
      </c>
      <c r="Y43" s="391">
        <f aca="true" t="shared" si="31" ref="Y43:Y49">IF(ISERROR(R43/X43-1),"         /0",IF(R43/X43&gt;5,"  *  ",(R43/X43-1)))</f>
        <v>0.04908796737870991</v>
      </c>
    </row>
    <row r="44" spans="1:25" ht="19.5" customHeight="1">
      <c r="A44" s="432" t="s">
        <v>184</v>
      </c>
      <c r="B44" s="384">
        <v>82.16199999999999</v>
      </c>
      <c r="C44" s="385">
        <v>10.846</v>
      </c>
      <c r="D44" s="386">
        <v>0</v>
      </c>
      <c r="E44" s="385">
        <v>0</v>
      </c>
      <c r="F44" s="387">
        <f>SUM(B44:E44)</f>
        <v>93.008</v>
      </c>
      <c r="G44" s="388">
        <f>F44/$F$9</f>
        <v>0.001841926219772605</v>
      </c>
      <c r="H44" s="389">
        <v>53.2</v>
      </c>
      <c r="I44" s="385">
        <v>10.611</v>
      </c>
      <c r="J44" s="386"/>
      <c r="K44" s="385"/>
      <c r="L44" s="387">
        <f>SUM(H44:K44)</f>
        <v>63.81100000000001</v>
      </c>
      <c r="M44" s="390">
        <f>IF(ISERROR(F44/L44-1),"         /0",(F44/L44-1))</f>
        <v>0.4575543401607871</v>
      </c>
      <c r="N44" s="384">
        <v>693.643</v>
      </c>
      <c r="O44" s="385">
        <v>151.32399999999998</v>
      </c>
      <c r="P44" s="386"/>
      <c r="Q44" s="385"/>
      <c r="R44" s="387">
        <f>SUM(N44:Q44)</f>
        <v>844.967</v>
      </c>
      <c r="S44" s="388">
        <f>R44/$R$9</f>
        <v>0.0019025184901275678</v>
      </c>
      <c r="T44" s="389">
        <v>404.828</v>
      </c>
      <c r="U44" s="385">
        <v>108.578</v>
      </c>
      <c r="V44" s="386"/>
      <c r="W44" s="385"/>
      <c r="X44" s="387">
        <f>SUM(T44:W44)</f>
        <v>513.406</v>
      </c>
      <c r="Y44" s="391">
        <f>IF(ISERROR(R44/X44-1),"         /0",IF(R44/X44&gt;5,"  *  ",(R44/X44-1)))</f>
        <v>0.6458066325675977</v>
      </c>
    </row>
    <row r="45" spans="1:25" ht="19.5" customHeight="1">
      <c r="A45" s="432" t="s">
        <v>185</v>
      </c>
      <c r="B45" s="384">
        <v>70.49199999999999</v>
      </c>
      <c r="C45" s="385">
        <v>16.859</v>
      </c>
      <c r="D45" s="386">
        <v>0</v>
      </c>
      <c r="E45" s="385">
        <v>0</v>
      </c>
      <c r="F45" s="387">
        <f t="shared" si="24"/>
        <v>87.351</v>
      </c>
      <c r="G45" s="388">
        <f t="shared" si="25"/>
        <v>0.0017298952479717533</v>
      </c>
      <c r="H45" s="389">
        <v>73.123</v>
      </c>
      <c r="I45" s="385">
        <v>19.383</v>
      </c>
      <c r="J45" s="386"/>
      <c r="K45" s="385"/>
      <c r="L45" s="387">
        <f t="shared" si="26"/>
        <v>92.506</v>
      </c>
      <c r="M45" s="390">
        <f t="shared" si="27"/>
        <v>-0.05572611506280678</v>
      </c>
      <c r="N45" s="384">
        <v>512.146</v>
      </c>
      <c r="O45" s="385">
        <v>160.46200000000002</v>
      </c>
      <c r="P45" s="386"/>
      <c r="Q45" s="385"/>
      <c r="R45" s="387">
        <f t="shared" si="28"/>
        <v>672.608</v>
      </c>
      <c r="S45" s="388">
        <f t="shared" si="29"/>
        <v>0.0015144368438148744</v>
      </c>
      <c r="T45" s="389">
        <v>613.642</v>
      </c>
      <c r="U45" s="385">
        <v>165.91100000000003</v>
      </c>
      <c r="V45" s="386"/>
      <c r="W45" s="385"/>
      <c r="X45" s="387">
        <f t="shared" si="30"/>
        <v>779.5530000000001</v>
      </c>
      <c r="Y45" s="391">
        <f t="shared" si="31"/>
        <v>-0.13718759340288622</v>
      </c>
    </row>
    <row r="46" spans="1:25" ht="19.5" customHeight="1">
      <c r="A46" s="432" t="s">
        <v>170</v>
      </c>
      <c r="B46" s="384">
        <v>56.175</v>
      </c>
      <c r="C46" s="385">
        <v>31.075</v>
      </c>
      <c r="D46" s="386">
        <v>0</v>
      </c>
      <c r="E46" s="385">
        <v>0</v>
      </c>
      <c r="F46" s="387">
        <f t="shared" si="24"/>
        <v>87.25</v>
      </c>
      <c r="G46" s="388">
        <f t="shared" si="25"/>
        <v>0.0017278950485459293</v>
      </c>
      <c r="H46" s="389"/>
      <c r="I46" s="385"/>
      <c r="J46" s="386"/>
      <c r="K46" s="385"/>
      <c r="L46" s="387">
        <f t="shared" si="26"/>
        <v>0</v>
      </c>
      <c r="M46" s="390" t="str">
        <f t="shared" si="27"/>
        <v>         /0</v>
      </c>
      <c r="N46" s="384">
        <v>246.906</v>
      </c>
      <c r="O46" s="385">
        <v>187.70399999999998</v>
      </c>
      <c r="P46" s="386">
        <v>12.6</v>
      </c>
      <c r="Q46" s="385">
        <v>4.35</v>
      </c>
      <c r="R46" s="387">
        <f t="shared" si="28"/>
        <v>451.56000000000006</v>
      </c>
      <c r="S46" s="388">
        <f t="shared" si="29"/>
        <v>0.0010167275756355037</v>
      </c>
      <c r="T46" s="389"/>
      <c r="U46" s="385"/>
      <c r="V46" s="386">
        <v>135.5</v>
      </c>
      <c r="W46" s="385">
        <v>5.5</v>
      </c>
      <c r="X46" s="387">
        <f t="shared" si="30"/>
        <v>141</v>
      </c>
      <c r="Y46" s="391">
        <f t="shared" si="31"/>
        <v>2.202553191489362</v>
      </c>
    </row>
    <row r="47" spans="1:25" ht="19.5" customHeight="1">
      <c r="A47" s="432" t="s">
        <v>176</v>
      </c>
      <c r="B47" s="384">
        <v>57.455000000000005</v>
      </c>
      <c r="C47" s="385">
        <v>18.883</v>
      </c>
      <c r="D47" s="386">
        <v>0</v>
      </c>
      <c r="E47" s="385">
        <v>0</v>
      </c>
      <c r="F47" s="387">
        <f t="shared" si="24"/>
        <v>76.33800000000001</v>
      </c>
      <c r="G47" s="388">
        <f t="shared" si="25"/>
        <v>0.0015117942947380995</v>
      </c>
      <c r="H47" s="389">
        <v>125.83500000000002</v>
      </c>
      <c r="I47" s="385">
        <v>40.812</v>
      </c>
      <c r="J47" s="386"/>
      <c r="K47" s="385"/>
      <c r="L47" s="387">
        <f t="shared" si="26"/>
        <v>166.64700000000002</v>
      </c>
      <c r="M47" s="390">
        <f t="shared" si="27"/>
        <v>-0.5419179463176655</v>
      </c>
      <c r="N47" s="384">
        <v>613.6949999999999</v>
      </c>
      <c r="O47" s="385">
        <v>203.79099999999994</v>
      </c>
      <c r="P47" s="386"/>
      <c r="Q47" s="385"/>
      <c r="R47" s="387">
        <f t="shared" si="28"/>
        <v>817.4859999999999</v>
      </c>
      <c r="S47" s="388">
        <f t="shared" si="29"/>
        <v>0.0018406425699706908</v>
      </c>
      <c r="T47" s="389">
        <v>2241.0080000000007</v>
      </c>
      <c r="U47" s="385">
        <v>1039.215</v>
      </c>
      <c r="V47" s="386"/>
      <c r="W47" s="385"/>
      <c r="X47" s="387">
        <f t="shared" si="30"/>
        <v>3280.223000000001</v>
      </c>
      <c r="Y47" s="391">
        <f t="shared" si="31"/>
        <v>-0.7507834071037245</v>
      </c>
    </row>
    <row r="48" spans="1:25" ht="19.5" customHeight="1">
      <c r="A48" s="432" t="s">
        <v>222</v>
      </c>
      <c r="B48" s="384">
        <v>24.165</v>
      </c>
      <c r="C48" s="385">
        <v>45.637</v>
      </c>
      <c r="D48" s="386">
        <v>0</v>
      </c>
      <c r="E48" s="385">
        <v>0</v>
      </c>
      <c r="F48" s="387">
        <f t="shared" si="24"/>
        <v>69.80199999999999</v>
      </c>
      <c r="G48" s="388">
        <f t="shared" si="25"/>
        <v>0.0013823556467461656</v>
      </c>
      <c r="H48" s="389">
        <v>56.939</v>
      </c>
      <c r="I48" s="385">
        <v>37.222</v>
      </c>
      <c r="J48" s="386"/>
      <c r="K48" s="385"/>
      <c r="L48" s="387">
        <f t="shared" si="26"/>
        <v>94.161</v>
      </c>
      <c r="M48" s="390">
        <f t="shared" si="27"/>
        <v>-0.25869521351727365</v>
      </c>
      <c r="N48" s="384">
        <v>360.195</v>
      </c>
      <c r="O48" s="385">
        <v>354.744</v>
      </c>
      <c r="P48" s="386">
        <v>14.612</v>
      </c>
      <c r="Q48" s="385">
        <v>4.022</v>
      </c>
      <c r="R48" s="387">
        <f t="shared" si="28"/>
        <v>733.5730000000001</v>
      </c>
      <c r="S48" s="388">
        <f t="shared" si="29"/>
        <v>0.0016517049735177238</v>
      </c>
      <c r="T48" s="389">
        <v>56.939</v>
      </c>
      <c r="U48" s="385">
        <v>37.222</v>
      </c>
      <c r="V48" s="386">
        <v>593.9079999999999</v>
      </c>
      <c r="W48" s="385">
        <v>494.60900000000004</v>
      </c>
      <c r="X48" s="387">
        <f t="shared" si="30"/>
        <v>1182.6779999999999</v>
      </c>
      <c r="Y48" s="391">
        <f t="shared" si="31"/>
        <v>-0.379735650785759</v>
      </c>
    </row>
    <row r="49" spans="1:25" ht="19.5" customHeight="1">
      <c r="A49" s="432" t="s">
        <v>192</v>
      </c>
      <c r="B49" s="384">
        <v>57.618</v>
      </c>
      <c r="C49" s="385">
        <v>5.594</v>
      </c>
      <c r="D49" s="386">
        <v>0</v>
      </c>
      <c r="E49" s="385">
        <v>0</v>
      </c>
      <c r="F49" s="387">
        <f t="shared" si="24"/>
        <v>63.212</v>
      </c>
      <c r="G49" s="388">
        <f t="shared" si="25"/>
        <v>0.0012518475851998315</v>
      </c>
      <c r="H49" s="389">
        <v>56.116</v>
      </c>
      <c r="I49" s="385">
        <v>27.733</v>
      </c>
      <c r="J49" s="386"/>
      <c r="K49" s="385"/>
      <c r="L49" s="387">
        <f t="shared" si="26"/>
        <v>83.849</v>
      </c>
      <c r="M49" s="390">
        <f t="shared" si="27"/>
        <v>-0.24612100323200037</v>
      </c>
      <c r="N49" s="384">
        <v>506.05800000000005</v>
      </c>
      <c r="O49" s="385">
        <v>126.59199999999998</v>
      </c>
      <c r="P49" s="386">
        <v>0</v>
      </c>
      <c r="Q49" s="385"/>
      <c r="R49" s="387">
        <f t="shared" si="28"/>
        <v>632.6500000000001</v>
      </c>
      <c r="S49" s="388">
        <f t="shared" si="29"/>
        <v>0.0014244678464119971</v>
      </c>
      <c r="T49" s="389">
        <v>470.61599999999993</v>
      </c>
      <c r="U49" s="385">
        <v>253.959</v>
      </c>
      <c r="V49" s="386">
        <v>0</v>
      </c>
      <c r="W49" s="385">
        <v>0</v>
      </c>
      <c r="X49" s="387">
        <f t="shared" si="30"/>
        <v>724.5749999999999</v>
      </c>
      <c r="Y49" s="391">
        <f t="shared" si="31"/>
        <v>-0.126867474036504</v>
      </c>
    </row>
    <row r="50" spans="1:25" ht="19.5" customHeight="1">
      <c r="A50" s="432" t="s">
        <v>187</v>
      </c>
      <c r="B50" s="384">
        <v>58.13</v>
      </c>
      <c r="C50" s="385">
        <v>4.420999999999999</v>
      </c>
      <c r="D50" s="386">
        <v>0</v>
      </c>
      <c r="E50" s="385">
        <v>0</v>
      </c>
      <c r="F50" s="387">
        <f aca="true" t="shared" si="32" ref="F50:F55">SUM(B50:E50)</f>
        <v>62.551</v>
      </c>
      <c r="G50" s="388">
        <f aca="true" t="shared" si="33" ref="G50:G55">F50/$F$9</f>
        <v>0.0012387571711357757</v>
      </c>
      <c r="H50" s="389">
        <v>56.956</v>
      </c>
      <c r="I50" s="385">
        <v>1.733</v>
      </c>
      <c r="J50" s="386"/>
      <c r="K50" s="385"/>
      <c r="L50" s="387">
        <f aca="true" t="shared" si="34" ref="L50:L55">SUM(H50:K50)</f>
        <v>58.689</v>
      </c>
      <c r="M50" s="390">
        <f aca="true" t="shared" si="35" ref="M50:M55">IF(ISERROR(F50/L50-1),"         /0",(F50/L50-1))</f>
        <v>0.06580449487979001</v>
      </c>
      <c r="N50" s="384">
        <v>592.4019999999999</v>
      </c>
      <c r="O50" s="385">
        <v>32.598</v>
      </c>
      <c r="P50" s="386"/>
      <c r="Q50" s="385"/>
      <c r="R50" s="387">
        <f aca="true" t="shared" si="36" ref="R50:R55">SUM(N50:Q50)</f>
        <v>624.9999999999999</v>
      </c>
      <c r="S50" s="388">
        <f aca="true" t="shared" si="37" ref="S50:S55">R50/$R$9</f>
        <v>0.0014072431897692215</v>
      </c>
      <c r="T50" s="389">
        <v>804.818</v>
      </c>
      <c r="U50" s="385">
        <v>10.862000000000002</v>
      </c>
      <c r="V50" s="386"/>
      <c r="W50" s="385"/>
      <c r="X50" s="387">
        <f aca="true" t="shared" si="38" ref="X50:X55">SUM(T50:W50)</f>
        <v>815.68</v>
      </c>
      <c r="Y50" s="391">
        <f aca="true" t="shared" si="39" ref="Y50:Y55">IF(ISERROR(R50/X50-1),"         /0",IF(R50/X50&gt;5,"  *  ",(R50/X50-1)))</f>
        <v>-0.23376814437034144</v>
      </c>
    </row>
    <row r="51" spans="1:25" ht="19.5" customHeight="1">
      <c r="A51" s="432" t="s">
        <v>206</v>
      </c>
      <c r="B51" s="384">
        <v>0</v>
      </c>
      <c r="C51" s="385">
        <v>0</v>
      </c>
      <c r="D51" s="386">
        <v>27.729</v>
      </c>
      <c r="E51" s="385">
        <v>26.324</v>
      </c>
      <c r="F51" s="387">
        <f t="shared" si="32"/>
        <v>54.053</v>
      </c>
      <c r="G51" s="388">
        <f t="shared" si="33"/>
        <v>0.001070463164000609</v>
      </c>
      <c r="H51" s="389">
        <v>56.504999999999995</v>
      </c>
      <c r="I51" s="385">
        <v>21.176</v>
      </c>
      <c r="J51" s="386"/>
      <c r="K51" s="385"/>
      <c r="L51" s="387">
        <f t="shared" si="34"/>
        <v>77.681</v>
      </c>
      <c r="M51" s="390">
        <f t="shared" si="35"/>
        <v>-0.30416704213385515</v>
      </c>
      <c r="N51" s="384">
        <v>212.444</v>
      </c>
      <c r="O51" s="385">
        <v>33.189</v>
      </c>
      <c r="P51" s="386">
        <v>377.358</v>
      </c>
      <c r="Q51" s="385">
        <v>79.40299999999999</v>
      </c>
      <c r="R51" s="387">
        <f t="shared" si="36"/>
        <v>702.394</v>
      </c>
      <c r="S51" s="388">
        <f t="shared" si="37"/>
        <v>0.0015815026768556202</v>
      </c>
      <c r="T51" s="389">
        <v>623.4200000000001</v>
      </c>
      <c r="U51" s="385">
        <v>151.588</v>
      </c>
      <c r="V51" s="386"/>
      <c r="W51" s="385"/>
      <c r="X51" s="387">
        <f t="shared" si="38"/>
        <v>775.008</v>
      </c>
      <c r="Y51" s="391">
        <f t="shared" si="39"/>
        <v>-0.0936945167017631</v>
      </c>
    </row>
    <row r="52" spans="1:25" ht="19.5" customHeight="1">
      <c r="A52" s="432" t="s">
        <v>190</v>
      </c>
      <c r="B52" s="384">
        <v>50.674</v>
      </c>
      <c r="C52" s="385">
        <v>0</v>
      </c>
      <c r="D52" s="386">
        <v>0</v>
      </c>
      <c r="E52" s="385">
        <v>0</v>
      </c>
      <c r="F52" s="387">
        <f t="shared" si="32"/>
        <v>50.674</v>
      </c>
      <c r="G52" s="388">
        <f t="shared" si="33"/>
        <v>0.0010035456010317068</v>
      </c>
      <c r="H52" s="389">
        <v>0</v>
      </c>
      <c r="I52" s="385">
        <v>0</v>
      </c>
      <c r="J52" s="386"/>
      <c r="K52" s="385"/>
      <c r="L52" s="387">
        <f t="shared" si="34"/>
        <v>0</v>
      </c>
      <c r="M52" s="390" t="str">
        <f t="shared" si="35"/>
        <v>         /0</v>
      </c>
      <c r="N52" s="384">
        <v>146.426</v>
      </c>
      <c r="O52" s="385">
        <v>0.7050000000000001</v>
      </c>
      <c r="P52" s="386"/>
      <c r="Q52" s="385"/>
      <c r="R52" s="387">
        <f t="shared" si="36"/>
        <v>147.131</v>
      </c>
      <c r="S52" s="388">
        <f t="shared" si="37"/>
        <v>0.00033127855640629653</v>
      </c>
      <c r="T52" s="389">
        <v>0</v>
      </c>
      <c r="U52" s="385">
        <v>0</v>
      </c>
      <c r="V52" s="386"/>
      <c r="W52" s="385"/>
      <c r="X52" s="387">
        <f t="shared" si="38"/>
        <v>0</v>
      </c>
      <c r="Y52" s="391" t="str">
        <f t="shared" si="39"/>
        <v>         /0</v>
      </c>
    </row>
    <row r="53" spans="1:25" ht="19.5" customHeight="1">
      <c r="A53" s="432" t="s">
        <v>183</v>
      </c>
      <c r="B53" s="384">
        <v>37.223</v>
      </c>
      <c r="C53" s="385">
        <v>8.425</v>
      </c>
      <c r="D53" s="386">
        <v>0</v>
      </c>
      <c r="E53" s="385">
        <v>0</v>
      </c>
      <c r="F53" s="387">
        <f t="shared" si="32"/>
        <v>45.647999999999996</v>
      </c>
      <c r="G53" s="388">
        <f t="shared" si="33"/>
        <v>0.0009040109246535768</v>
      </c>
      <c r="H53" s="389">
        <v>36.833</v>
      </c>
      <c r="I53" s="385">
        <v>13.044999999999998</v>
      </c>
      <c r="J53" s="386"/>
      <c r="K53" s="385"/>
      <c r="L53" s="387">
        <f t="shared" si="34"/>
        <v>49.878</v>
      </c>
      <c r="M53" s="390">
        <f t="shared" si="35"/>
        <v>-0.08480692890653196</v>
      </c>
      <c r="N53" s="384">
        <v>679.6749999999998</v>
      </c>
      <c r="O53" s="385">
        <v>139.06299999999996</v>
      </c>
      <c r="P53" s="386"/>
      <c r="Q53" s="385"/>
      <c r="R53" s="387">
        <f t="shared" si="36"/>
        <v>818.7379999999998</v>
      </c>
      <c r="S53" s="388">
        <f t="shared" si="37"/>
        <v>0.0018434615595284364</v>
      </c>
      <c r="T53" s="389">
        <v>792.6790000000001</v>
      </c>
      <c r="U53" s="385">
        <v>118.33099999999999</v>
      </c>
      <c r="V53" s="386">
        <v>0</v>
      </c>
      <c r="W53" s="385">
        <v>0</v>
      </c>
      <c r="X53" s="387">
        <f t="shared" si="38"/>
        <v>911.0100000000001</v>
      </c>
      <c r="Y53" s="391">
        <f t="shared" si="39"/>
        <v>-0.10128538654899533</v>
      </c>
    </row>
    <row r="54" spans="1:25" ht="19.5" customHeight="1">
      <c r="A54" s="432" t="s">
        <v>195</v>
      </c>
      <c r="B54" s="384">
        <v>26.303</v>
      </c>
      <c r="C54" s="385">
        <v>5.304</v>
      </c>
      <c r="D54" s="386">
        <v>0</v>
      </c>
      <c r="E54" s="385">
        <v>0</v>
      </c>
      <c r="F54" s="387">
        <f t="shared" si="32"/>
        <v>31.607</v>
      </c>
      <c r="G54" s="388">
        <f t="shared" si="33"/>
        <v>0.0006259435965546268</v>
      </c>
      <c r="H54" s="389">
        <v>49.607</v>
      </c>
      <c r="I54" s="385">
        <v>27.078</v>
      </c>
      <c r="J54" s="386"/>
      <c r="K54" s="385"/>
      <c r="L54" s="387">
        <f t="shared" si="34"/>
        <v>76.685</v>
      </c>
      <c r="M54" s="390">
        <f t="shared" si="35"/>
        <v>-0.5878333442002999</v>
      </c>
      <c r="N54" s="384">
        <v>347.537</v>
      </c>
      <c r="O54" s="385">
        <v>109.22800000000001</v>
      </c>
      <c r="P54" s="386"/>
      <c r="Q54" s="385">
        <v>0</v>
      </c>
      <c r="R54" s="387">
        <f t="shared" si="36"/>
        <v>456.765</v>
      </c>
      <c r="S54" s="388">
        <f t="shared" si="37"/>
        <v>0.0010284470969199016</v>
      </c>
      <c r="T54" s="389">
        <v>471.2849999999999</v>
      </c>
      <c r="U54" s="385">
        <v>250.881</v>
      </c>
      <c r="V54" s="386"/>
      <c r="W54" s="385"/>
      <c r="X54" s="387">
        <f t="shared" si="38"/>
        <v>722.1659999999999</v>
      </c>
      <c r="Y54" s="391">
        <f t="shared" si="39"/>
        <v>-0.36750691669228397</v>
      </c>
    </row>
    <row r="55" spans="1:25" ht="19.5" customHeight="1" thickBot="1">
      <c r="A55" s="434" t="s">
        <v>167</v>
      </c>
      <c r="B55" s="436">
        <v>11.884</v>
      </c>
      <c r="C55" s="437">
        <v>7.21</v>
      </c>
      <c r="D55" s="438">
        <v>2.6220000000000003</v>
      </c>
      <c r="E55" s="437">
        <v>2.035</v>
      </c>
      <c r="F55" s="439">
        <f t="shared" si="32"/>
        <v>23.751</v>
      </c>
      <c r="G55" s="440">
        <f t="shared" si="33"/>
        <v>0.00047036372834400426</v>
      </c>
      <c r="H55" s="441">
        <v>363.044</v>
      </c>
      <c r="I55" s="437">
        <v>84.184</v>
      </c>
      <c r="J55" s="438">
        <v>0.29500000000000004</v>
      </c>
      <c r="K55" s="437">
        <v>0.555</v>
      </c>
      <c r="L55" s="439">
        <f t="shared" si="34"/>
        <v>448.078</v>
      </c>
      <c r="M55" s="442">
        <f t="shared" si="35"/>
        <v>-0.9469936037921969</v>
      </c>
      <c r="N55" s="436">
        <v>540.942</v>
      </c>
      <c r="O55" s="437">
        <v>328.79499999999996</v>
      </c>
      <c r="P55" s="438">
        <v>3910.9009699999997</v>
      </c>
      <c r="Q55" s="437">
        <v>1824.3329999999999</v>
      </c>
      <c r="R55" s="439">
        <f t="shared" si="36"/>
        <v>6604.970969999999</v>
      </c>
      <c r="S55" s="440">
        <f t="shared" si="37"/>
        <v>0.014871680665849454</v>
      </c>
      <c r="T55" s="441">
        <v>2788.638</v>
      </c>
      <c r="U55" s="437">
        <v>912.347</v>
      </c>
      <c r="V55" s="438">
        <v>111.091</v>
      </c>
      <c r="W55" s="437">
        <v>47.864</v>
      </c>
      <c r="X55" s="439">
        <f t="shared" si="38"/>
        <v>3859.9399999999996</v>
      </c>
      <c r="Y55" s="443">
        <f t="shared" si="39"/>
        <v>0.7111589739736888</v>
      </c>
    </row>
    <row r="56" ht="8.25" customHeight="1" thickTop="1">
      <c r="A56" s="105"/>
    </row>
    <row r="57" ht="14.25">
      <c r="A57" s="105" t="s">
        <v>40</v>
      </c>
    </row>
    <row r="58" ht="14.25">
      <c r="A58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6:Y65536 M56:M65536 Y3 M3">
    <cfRule type="cellIs" priority="9" dxfId="93" operator="lessThan" stopIfTrue="1">
      <formula>0</formula>
    </cfRule>
  </conditionalFormatting>
  <conditionalFormatting sqref="Y9:Y55 M9:M55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32" customWidth="1"/>
    <col min="2" max="2" width="12.28125" style="132" customWidth="1"/>
    <col min="3" max="3" width="11.57421875" style="132" customWidth="1"/>
    <col min="4" max="4" width="11.421875" style="132" bestFit="1" customWidth="1"/>
    <col min="5" max="5" width="10.28125" style="132" bestFit="1" customWidth="1"/>
    <col min="6" max="6" width="11.421875" style="132" bestFit="1" customWidth="1"/>
    <col min="7" max="7" width="11.421875" style="132" customWidth="1"/>
    <col min="8" max="8" width="11.421875" style="132" bestFit="1" customWidth="1"/>
    <col min="9" max="9" width="9.00390625" style="132" customWidth="1"/>
    <col min="10" max="10" width="11.421875" style="132" bestFit="1" customWidth="1"/>
    <col min="11" max="11" width="11.421875" style="132" customWidth="1"/>
    <col min="12" max="12" width="12.421875" style="132" bestFit="1" customWidth="1"/>
    <col min="13" max="13" width="10.57421875" style="132" customWidth="1"/>
    <col min="14" max="14" width="12.28125" style="132" customWidth="1"/>
    <col min="15" max="15" width="11.421875" style="132" customWidth="1"/>
    <col min="16" max="16" width="12.421875" style="132" bestFit="1" customWidth="1"/>
    <col min="17" max="17" width="9.140625" style="132" customWidth="1"/>
    <col min="18" max="16384" width="9.140625" style="132" customWidth="1"/>
  </cols>
  <sheetData>
    <row r="1" spans="14:17" ht="18.75" thickBot="1">
      <c r="N1" s="623" t="s">
        <v>26</v>
      </c>
      <c r="O1" s="624"/>
      <c r="P1" s="624"/>
      <c r="Q1" s="625"/>
    </row>
    <row r="2" ht="3.75" customHeight="1" thickBot="1"/>
    <row r="3" spans="1:17" ht="24" customHeight="1" thickTop="1">
      <c r="A3" s="673" t="s">
        <v>47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5"/>
    </row>
    <row r="4" spans="1:17" ht="18.75" customHeight="1" thickBot="1">
      <c r="A4" s="665" t="s">
        <v>36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7"/>
    </row>
    <row r="5" spans="1:17" s="300" customFormat="1" ht="20.25" customHeight="1" thickBot="1">
      <c r="A5" s="662" t="s">
        <v>137</v>
      </c>
      <c r="B5" s="668" t="s">
        <v>34</v>
      </c>
      <c r="C5" s="669"/>
      <c r="D5" s="669"/>
      <c r="E5" s="669"/>
      <c r="F5" s="670"/>
      <c r="G5" s="670"/>
      <c r="H5" s="670"/>
      <c r="I5" s="671"/>
      <c r="J5" s="669" t="s">
        <v>33</v>
      </c>
      <c r="K5" s="669"/>
      <c r="L5" s="669"/>
      <c r="M5" s="669"/>
      <c r="N5" s="669"/>
      <c r="O5" s="669"/>
      <c r="P5" s="669"/>
      <c r="Q5" s="672"/>
    </row>
    <row r="6" spans="1:17" s="323" customFormat="1" ht="28.5" customHeight="1" thickBot="1">
      <c r="A6" s="663"/>
      <c r="B6" s="591" t="s">
        <v>152</v>
      </c>
      <c r="C6" s="601"/>
      <c r="D6" s="602"/>
      <c r="E6" s="597" t="s">
        <v>32</v>
      </c>
      <c r="F6" s="591" t="s">
        <v>153</v>
      </c>
      <c r="G6" s="601"/>
      <c r="H6" s="602"/>
      <c r="I6" s="599" t="s">
        <v>31</v>
      </c>
      <c r="J6" s="591" t="s">
        <v>154</v>
      </c>
      <c r="K6" s="601"/>
      <c r="L6" s="602"/>
      <c r="M6" s="597" t="s">
        <v>32</v>
      </c>
      <c r="N6" s="591" t="s">
        <v>155</v>
      </c>
      <c r="O6" s="601"/>
      <c r="P6" s="602"/>
      <c r="Q6" s="597" t="s">
        <v>31</v>
      </c>
    </row>
    <row r="7" spans="1:17" s="135" customFormat="1" ht="22.5" customHeight="1" thickBot="1">
      <c r="A7" s="664"/>
      <c r="B7" s="103" t="s">
        <v>20</v>
      </c>
      <c r="C7" s="100" t="s">
        <v>19</v>
      </c>
      <c r="D7" s="100" t="s">
        <v>15</v>
      </c>
      <c r="E7" s="598"/>
      <c r="F7" s="103" t="s">
        <v>20</v>
      </c>
      <c r="G7" s="101" t="s">
        <v>19</v>
      </c>
      <c r="H7" s="100" t="s">
        <v>15</v>
      </c>
      <c r="I7" s="600"/>
      <c r="J7" s="103" t="s">
        <v>20</v>
      </c>
      <c r="K7" s="100" t="s">
        <v>19</v>
      </c>
      <c r="L7" s="101" t="s">
        <v>15</v>
      </c>
      <c r="M7" s="598"/>
      <c r="N7" s="102" t="s">
        <v>20</v>
      </c>
      <c r="O7" s="101" t="s">
        <v>19</v>
      </c>
      <c r="P7" s="100" t="s">
        <v>15</v>
      </c>
      <c r="Q7" s="598"/>
    </row>
    <row r="8" spans="1:17" s="495" customFormat="1" ht="18" customHeight="1" thickBot="1">
      <c r="A8" s="488" t="s">
        <v>46</v>
      </c>
      <c r="B8" s="489">
        <f>SUM(B9:B59)</f>
        <v>1927417</v>
      </c>
      <c r="C8" s="490">
        <f>SUM(C9:C59)</f>
        <v>62716</v>
      </c>
      <c r="D8" s="490">
        <f>C8+B8</f>
        <v>1990133</v>
      </c>
      <c r="E8" s="491">
        <f>D8/$D$8</f>
        <v>1</v>
      </c>
      <c r="F8" s="490">
        <f>SUM(F9:F59)</f>
        <v>1842744</v>
      </c>
      <c r="G8" s="490">
        <f>SUM(G9:G59)</f>
        <v>61213</v>
      </c>
      <c r="H8" s="490">
        <f aca="true" t="shared" si="0" ref="H8:H59">G8+F8</f>
        <v>1903957</v>
      </c>
      <c r="I8" s="492">
        <f>(D8/H8-1)</f>
        <v>0.04526152638951397</v>
      </c>
      <c r="J8" s="493">
        <f>SUM(J9:J59)</f>
        <v>17111730</v>
      </c>
      <c r="K8" s="490">
        <f>SUM(K9:K59)</f>
        <v>571714</v>
      </c>
      <c r="L8" s="490">
        <f aca="true" t="shared" si="1" ref="L8:L59">K8+J8</f>
        <v>17683444</v>
      </c>
      <c r="M8" s="491">
        <f>(L8/$L$8)</f>
        <v>1</v>
      </c>
      <c r="N8" s="490">
        <f>SUM(N9:N59)</f>
        <v>16383469</v>
      </c>
      <c r="O8" s="490">
        <f>SUM(O9:O59)</f>
        <v>582921</v>
      </c>
      <c r="P8" s="490">
        <f aca="true" t="shared" si="2" ref="P8:P59">O8+N8</f>
        <v>16966390</v>
      </c>
      <c r="Q8" s="494">
        <f>(L8/P8-1)</f>
        <v>0.04226320389900273</v>
      </c>
    </row>
    <row r="9" spans="1:17" s="133" customFormat="1" ht="18" customHeight="1" thickTop="1">
      <c r="A9" s="466" t="s">
        <v>223</v>
      </c>
      <c r="B9" s="467">
        <v>260194</v>
      </c>
      <c r="C9" s="468">
        <v>80</v>
      </c>
      <c r="D9" s="468">
        <f aca="true" t="shared" si="3" ref="D9:D59">C9+B9</f>
        <v>260274</v>
      </c>
      <c r="E9" s="469">
        <f>D9/$D$8</f>
        <v>0.13078221405303062</v>
      </c>
      <c r="F9" s="470">
        <v>236040</v>
      </c>
      <c r="G9" s="468">
        <v>51</v>
      </c>
      <c r="H9" s="468">
        <f t="shared" si="0"/>
        <v>236091</v>
      </c>
      <c r="I9" s="471">
        <f>(D9/H9-1)</f>
        <v>0.10243084234468913</v>
      </c>
      <c r="J9" s="470">
        <v>2191658</v>
      </c>
      <c r="K9" s="468">
        <v>2027</v>
      </c>
      <c r="L9" s="468">
        <f t="shared" si="1"/>
        <v>2193685</v>
      </c>
      <c r="M9" s="471">
        <f>(L9/$L$8)</f>
        <v>0.12405304079906607</v>
      </c>
      <c r="N9" s="470">
        <v>2078700</v>
      </c>
      <c r="O9" s="468">
        <v>596</v>
      </c>
      <c r="P9" s="468">
        <f t="shared" si="2"/>
        <v>2079296</v>
      </c>
      <c r="Q9" s="472">
        <f>(L9/P9-1)</f>
        <v>0.055013331435255</v>
      </c>
    </row>
    <row r="10" spans="1:17" s="133" customFormat="1" ht="18" customHeight="1">
      <c r="A10" s="473" t="s">
        <v>224</v>
      </c>
      <c r="B10" s="474">
        <v>200492</v>
      </c>
      <c r="C10" s="475">
        <v>26</v>
      </c>
      <c r="D10" s="475">
        <f t="shared" si="3"/>
        <v>200518</v>
      </c>
      <c r="E10" s="476">
        <f>D10/$D$8</f>
        <v>0.10075608012127833</v>
      </c>
      <c r="F10" s="477">
        <v>183647</v>
      </c>
      <c r="G10" s="475">
        <v>28</v>
      </c>
      <c r="H10" s="475">
        <f t="shared" si="0"/>
        <v>183675</v>
      </c>
      <c r="I10" s="478">
        <f>(D10/H10-1)</f>
        <v>0.09170001361099778</v>
      </c>
      <c r="J10" s="477">
        <v>1750011</v>
      </c>
      <c r="K10" s="475">
        <v>1809</v>
      </c>
      <c r="L10" s="475">
        <f t="shared" si="1"/>
        <v>1751820</v>
      </c>
      <c r="M10" s="478">
        <f>(L10/$L$8)</f>
        <v>0.09906554401959257</v>
      </c>
      <c r="N10" s="477">
        <v>1648523</v>
      </c>
      <c r="O10" s="475">
        <v>930</v>
      </c>
      <c r="P10" s="475">
        <f t="shared" si="2"/>
        <v>1649453</v>
      </c>
      <c r="Q10" s="479">
        <f>(L10/P10-1)</f>
        <v>0.06206118028219043</v>
      </c>
    </row>
    <row r="11" spans="1:17" s="133" customFormat="1" ht="18" customHeight="1">
      <c r="A11" s="473" t="s">
        <v>225</v>
      </c>
      <c r="B11" s="474">
        <v>172087</v>
      </c>
      <c r="C11" s="475">
        <v>1278</v>
      </c>
      <c r="D11" s="475">
        <f t="shared" si="3"/>
        <v>173365</v>
      </c>
      <c r="E11" s="476">
        <f>D11/$D$8</f>
        <v>0.08711226837603316</v>
      </c>
      <c r="F11" s="477">
        <v>159641</v>
      </c>
      <c r="G11" s="475">
        <v>47</v>
      </c>
      <c r="H11" s="475">
        <f t="shared" si="0"/>
        <v>159688</v>
      </c>
      <c r="I11" s="478">
        <f>(D11/H11-1)</f>
        <v>0.08564826411502424</v>
      </c>
      <c r="J11" s="477">
        <v>1580717</v>
      </c>
      <c r="K11" s="475">
        <v>5114</v>
      </c>
      <c r="L11" s="475">
        <f t="shared" si="1"/>
        <v>1585831</v>
      </c>
      <c r="M11" s="478">
        <f>(L11/$L$8)</f>
        <v>0.0896788544132014</v>
      </c>
      <c r="N11" s="477">
        <v>1438281</v>
      </c>
      <c r="O11" s="475">
        <v>3860</v>
      </c>
      <c r="P11" s="475">
        <f t="shared" si="2"/>
        <v>1442141</v>
      </c>
      <c r="Q11" s="479">
        <f>(L11/P11-1)</f>
        <v>0.09963658199857028</v>
      </c>
    </row>
    <row r="12" spans="1:17" s="133" customFormat="1" ht="18" customHeight="1">
      <c r="A12" s="473" t="s">
        <v>226</v>
      </c>
      <c r="B12" s="474">
        <v>132282</v>
      </c>
      <c r="C12" s="475">
        <v>633</v>
      </c>
      <c r="D12" s="475">
        <f t="shared" si="3"/>
        <v>132915</v>
      </c>
      <c r="E12" s="476">
        <f>D12/$D$8</f>
        <v>0.06678699363308885</v>
      </c>
      <c r="F12" s="477">
        <v>125593</v>
      </c>
      <c r="G12" s="475">
        <v>15</v>
      </c>
      <c r="H12" s="475">
        <f>G12+F12</f>
        <v>125608</v>
      </c>
      <c r="I12" s="478">
        <f>(D12/H12-1)</f>
        <v>0.05817304630278319</v>
      </c>
      <c r="J12" s="477">
        <v>1220354</v>
      </c>
      <c r="K12" s="475">
        <v>5662</v>
      </c>
      <c r="L12" s="475">
        <f>K12+J12</f>
        <v>1226016</v>
      </c>
      <c r="M12" s="478">
        <f>(L12/$L$8)</f>
        <v>0.06933129089559703</v>
      </c>
      <c r="N12" s="477">
        <v>1184579</v>
      </c>
      <c r="O12" s="475">
        <v>2853</v>
      </c>
      <c r="P12" s="475">
        <f>O12+N12</f>
        <v>1187432</v>
      </c>
      <c r="Q12" s="479">
        <f>(L12/P12-1)</f>
        <v>0.032493650162704</v>
      </c>
    </row>
    <row r="13" spans="1:17" s="133" customFormat="1" ht="18" customHeight="1">
      <c r="A13" s="473" t="s">
        <v>227</v>
      </c>
      <c r="B13" s="474">
        <v>88306</v>
      </c>
      <c r="C13" s="475">
        <v>137</v>
      </c>
      <c r="D13" s="475">
        <f t="shared" si="3"/>
        <v>88443</v>
      </c>
      <c r="E13" s="476">
        <f aca="true" t="shared" si="4" ref="E13:E21">D13/$D$8</f>
        <v>0.0444407484323912</v>
      </c>
      <c r="F13" s="477">
        <v>90893</v>
      </c>
      <c r="G13" s="475">
        <v>144</v>
      </c>
      <c r="H13" s="475">
        <f aca="true" t="shared" si="5" ref="H13:H21">G13+F13</f>
        <v>91037</v>
      </c>
      <c r="I13" s="478">
        <f aca="true" t="shared" si="6" ref="I13:I21">(D13/H13-1)</f>
        <v>-0.02849390906993865</v>
      </c>
      <c r="J13" s="477">
        <v>752464</v>
      </c>
      <c r="K13" s="475">
        <v>1218</v>
      </c>
      <c r="L13" s="475">
        <f aca="true" t="shared" si="7" ref="L13:L21">K13+J13</f>
        <v>753682</v>
      </c>
      <c r="M13" s="478">
        <f aca="true" t="shared" si="8" ref="M13:M21">(L13/$L$8)</f>
        <v>0.042620770026472216</v>
      </c>
      <c r="N13" s="477">
        <v>820466</v>
      </c>
      <c r="O13" s="475">
        <v>1795</v>
      </c>
      <c r="P13" s="475">
        <f aca="true" t="shared" si="9" ref="P13:P21">O13+N13</f>
        <v>822261</v>
      </c>
      <c r="Q13" s="479">
        <f aca="true" t="shared" si="10" ref="Q13:Q21">(L13/P13-1)</f>
        <v>-0.08340295842804168</v>
      </c>
    </row>
    <row r="14" spans="1:17" s="133" customFormat="1" ht="18" customHeight="1">
      <c r="A14" s="473" t="s">
        <v>228</v>
      </c>
      <c r="B14" s="474">
        <v>84663</v>
      </c>
      <c r="C14" s="475">
        <v>86</v>
      </c>
      <c r="D14" s="475">
        <f t="shared" si="3"/>
        <v>84749</v>
      </c>
      <c r="E14" s="476">
        <f t="shared" si="4"/>
        <v>0.042584591080093645</v>
      </c>
      <c r="F14" s="477">
        <v>83881</v>
      </c>
      <c r="G14" s="475">
        <v>2</v>
      </c>
      <c r="H14" s="475">
        <f t="shared" si="5"/>
        <v>83883</v>
      </c>
      <c r="I14" s="478">
        <f t="shared" si="6"/>
        <v>0.010323903532300838</v>
      </c>
      <c r="J14" s="477">
        <v>739954</v>
      </c>
      <c r="K14" s="475">
        <v>3077</v>
      </c>
      <c r="L14" s="475">
        <f t="shared" si="7"/>
        <v>743031</v>
      </c>
      <c r="M14" s="478">
        <f t="shared" si="8"/>
        <v>0.0420184552285177</v>
      </c>
      <c r="N14" s="477">
        <v>736781</v>
      </c>
      <c r="O14" s="475">
        <v>558</v>
      </c>
      <c r="P14" s="475">
        <f t="shared" si="9"/>
        <v>737339</v>
      </c>
      <c r="Q14" s="479">
        <f t="shared" si="10"/>
        <v>0.007719651340835076</v>
      </c>
    </row>
    <row r="15" spans="1:17" s="133" customFormat="1" ht="18" customHeight="1">
      <c r="A15" s="473" t="s">
        <v>229</v>
      </c>
      <c r="B15" s="474">
        <v>69615</v>
      </c>
      <c r="C15" s="475">
        <v>862</v>
      </c>
      <c r="D15" s="475">
        <f t="shared" si="3"/>
        <v>70477</v>
      </c>
      <c r="E15" s="476">
        <f t="shared" si="4"/>
        <v>0.035413211076847625</v>
      </c>
      <c r="F15" s="477">
        <v>77033</v>
      </c>
      <c r="G15" s="475">
        <v>369</v>
      </c>
      <c r="H15" s="475">
        <f t="shared" si="5"/>
        <v>77402</v>
      </c>
      <c r="I15" s="478">
        <f t="shared" si="6"/>
        <v>-0.08946797240381388</v>
      </c>
      <c r="J15" s="477">
        <v>638543</v>
      </c>
      <c r="K15" s="475">
        <v>4669</v>
      </c>
      <c r="L15" s="475">
        <f t="shared" si="7"/>
        <v>643212</v>
      </c>
      <c r="M15" s="478">
        <f t="shared" si="8"/>
        <v>0.0363736837688405</v>
      </c>
      <c r="N15" s="477">
        <v>670399</v>
      </c>
      <c r="O15" s="475">
        <v>2965</v>
      </c>
      <c r="P15" s="475">
        <f t="shared" si="9"/>
        <v>673364</v>
      </c>
      <c r="Q15" s="479">
        <f t="shared" si="10"/>
        <v>-0.044778158618518416</v>
      </c>
    </row>
    <row r="16" spans="1:17" s="133" customFormat="1" ht="18" customHeight="1">
      <c r="A16" s="473" t="s">
        <v>230</v>
      </c>
      <c r="B16" s="474">
        <v>57406</v>
      </c>
      <c r="C16" s="475">
        <v>12071</v>
      </c>
      <c r="D16" s="475">
        <f t="shared" si="3"/>
        <v>69477</v>
      </c>
      <c r="E16" s="476">
        <f t="shared" si="4"/>
        <v>0.03491073209679956</v>
      </c>
      <c r="F16" s="477">
        <v>60515</v>
      </c>
      <c r="G16" s="475">
        <v>13610</v>
      </c>
      <c r="H16" s="475">
        <f t="shared" si="5"/>
        <v>74125</v>
      </c>
      <c r="I16" s="478">
        <f t="shared" si="6"/>
        <v>-0.06270489038785831</v>
      </c>
      <c r="J16" s="477">
        <v>561672</v>
      </c>
      <c r="K16" s="475">
        <v>118025</v>
      </c>
      <c r="L16" s="475">
        <f t="shared" si="7"/>
        <v>679697</v>
      </c>
      <c r="M16" s="478">
        <f t="shared" si="8"/>
        <v>0.038436913080958666</v>
      </c>
      <c r="N16" s="477">
        <v>539261</v>
      </c>
      <c r="O16" s="475">
        <v>117354</v>
      </c>
      <c r="P16" s="475">
        <f t="shared" si="9"/>
        <v>656615</v>
      </c>
      <c r="Q16" s="479">
        <f t="shared" si="10"/>
        <v>0.03515301965383055</v>
      </c>
    </row>
    <row r="17" spans="1:17" s="133" customFormat="1" ht="18" customHeight="1">
      <c r="A17" s="473" t="s">
        <v>231</v>
      </c>
      <c r="B17" s="474">
        <v>56105</v>
      </c>
      <c r="C17" s="475">
        <v>18</v>
      </c>
      <c r="D17" s="475">
        <f t="shared" si="3"/>
        <v>56123</v>
      </c>
      <c r="E17" s="476">
        <f t="shared" si="4"/>
        <v>0.02820062779723767</v>
      </c>
      <c r="F17" s="477">
        <v>55051</v>
      </c>
      <c r="G17" s="475">
        <v>62</v>
      </c>
      <c r="H17" s="475">
        <f t="shared" si="5"/>
        <v>55113</v>
      </c>
      <c r="I17" s="478">
        <f t="shared" si="6"/>
        <v>0.018325984794876016</v>
      </c>
      <c r="J17" s="477">
        <v>514973</v>
      </c>
      <c r="K17" s="475">
        <v>216</v>
      </c>
      <c r="L17" s="475">
        <f t="shared" si="7"/>
        <v>515189</v>
      </c>
      <c r="M17" s="478">
        <f t="shared" si="8"/>
        <v>0.029133974128569072</v>
      </c>
      <c r="N17" s="477">
        <v>562558</v>
      </c>
      <c r="O17" s="475">
        <v>188</v>
      </c>
      <c r="P17" s="475">
        <f t="shared" si="9"/>
        <v>562746</v>
      </c>
      <c r="Q17" s="479">
        <f t="shared" si="10"/>
        <v>-0.08450881925415732</v>
      </c>
    </row>
    <row r="18" spans="1:17" s="133" customFormat="1" ht="18" customHeight="1">
      <c r="A18" s="473" t="s">
        <v>232</v>
      </c>
      <c r="B18" s="474">
        <v>53905</v>
      </c>
      <c r="C18" s="475">
        <v>8</v>
      </c>
      <c r="D18" s="475">
        <f t="shared" si="3"/>
        <v>53913</v>
      </c>
      <c r="E18" s="476">
        <f t="shared" si="4"/>
        <v>0.027090149251331443</v>
      </c>
      <c r="F18" s="477">
        <v>48969</v>
      </c>
      <c r="G18" s="475">
        <v>7</v>
      </c>
      <c r="H18" s="475">
        <f t="shared" si="5"/>
        <v>48976</v>
      </c>
      <c r="I18" s="478">
        <f t="shared" si="6"/>
        <v>0.10080447566154849</v>
      </c>
      <c r="J18" s="477">
        <v>500106</v>
      </c>
      <c r="K18" s="475">
        <v>1292</v>
      </c>
      <c r="L18" s="475">
        <f t="shared" si="7"/>
        <v>501398</v>
      </c>
      <c r="M18" s="478">
        <f t="shared" si="8"/>
        <v>0.028354092110111584</v>
      </c>
      <c r="N18" s="477">
        <v>420690</v>
      </c>
      <c r="O18" s="475">
        <v>512</v>
      </c>
      <c r="P18" s="475">
        <f t="shared" si="9"/>
        <v>421202</v>
      </c>
      <c r="Q18" s="479">
        <f t="shared" si="10"/>
        <v>0.1903979563249938</v>
      </c>
    </row>
    <row r="19" spans="1:17" s="133" customFormat="1" ht="18" customHeight="1">
      <c r="A19" s="473" t="s">
        <v>233</v>
      </c>
      <c r="B19" s="474">
        <v>48632</v>
      </c>
      <c r="C19" s="475">
        <v>0</v>
      </c>
      <c r="D19" s="475">
        <f t="shared" si="3"/>
        <v>48632</v>
      </c>
      <c r="E19" s="476">
        <f t="shared" si="4"/>
        <v>0.0244365577576976</v>
      </c>
      <c r="F19" s="477">
        <v>41353</v>
      </c>
      <c r="G19" s="475">
        <v>9</v>
      </c>
      <c r="H19" s="475">
        <f t="shared" si="5"/>
        <v>41362</v>
      </c>
      <c r="I19" s="478">
        <f t="shared" si="6"/>
        <v>0.1757651951066197</v>
      </c>
      <c r="J19" s="477">
        <v>431585</v>
      </c>
      <c r="K19" s="475">
        <v>208</v>
      </c>
      <c r="L19" s="475">
        <f t="shared" si="7"/>
        <v>431793</v>
      </c>
      <c r="M19" s="478">
        <f t="shared" si="8"/>
        <v>0.02441792447217861</v>
      </c>
      <c r="N19" s="477">
        <v>386001</v>
      </c>
      <c r="O19" s="475">
        <v>361</v>
      </c>
      <c r="P19" s="475">
        <f t="shared" si="9"/>
        <v>386362</v>
      </c>
      <c r="Q19" s="479">
        <f t="shared" si="10"/>
        <v>0.1175866156609604</v>
      </c>
    </row>
    <row r="20" spans="1:17" s="133" customFormat="1" ht="18" customHeight="1">
      <c r="A20" s="473" t="s">
        <v>234</v>
      </c>
      <c r="B20" s="474">
        <v>46240</v>
      </c>
      <c r="C20" s="475">
        <v>10</v>
      </c>
      <c r="D20" s="475">
        <f t="shared" si="3"/>
        <v>46250</v>
      </c>
      <c r="E20" s="476">
        <f t="shared" si="4"/>
        <v>0.023239652827223106</v>
      </c>
      <c r="F20" s="477">
        <v>40791</v>
      </c>
      <c r="G20" s="475">
        <v>29</v>
      </c>
      <c r="H20" s="475">
        <f t="shared" si="5"/>
        <v>40820</v>
      </c>
      <c r="I20" s="478">
        <f t="shared" si="6"/>
        <v>0.13302302792748644</v>
      </c>
      <c r="J20" s="477">
        <v>422339</v>
      </c>
      <c r="K20" s="475">
        <v>379</v>
      </c>
      <c r="L20" s="475">
        <f t="shared" si="7"/>
        <v>422718</v>
      </c>
      <c r="M20" s="478">
        <f t="shared" si="8"/>
        <v>0.023904732584896924</v>
      </c>
      <c r="N20" s="477">
        <v>352537</v>
      </c>
      <c r="O20" s="475">
        <v>420</v>
      </c>
      <c r="P20" s="475">
        <f t="shared" si="9"/>
        <v>352957</v>
      </c>
      <c r="Q20" s="479">
        <f t="shared" si="10"/>
        <v>0.19764730547913767</v>
      </c>
    </row>
    <row r="21" spans="1:17" s="133" customFormat="1" ht="18" customHeight="1">
      <c r="A21" s="473" t="s">
        <v>235</v>
      </c>
      <c r="B21" s="474">
        <v>30493</v>
      </c>
      <c r="C21" s="475">
        <v>225</v>
      </c>
      <c r="D21" s="475">
        <f t="shared" si="3"/>
        <v>30718</v>
      </c>
      <c r="E21" s="476">
        <f t="shared" si="4"/>
        <v>0.015435149309116526</v>
      </c>
      <c r="F21" s="477">
        <v>26539</v>
      </c>
      <c r="G21" s="475">
        <v>16</v>
      </c>
      <c r="H21" s="475">
        <f t="shared" si="5"/>
        <v>26555</v>
      </c>
      <c r="I21" s="478">
        <f t="shared" si="6"/>
        <v>0.15676897006213508</v>
      </c>
      <c r="J21" s="477">
        <v>283038</v>
      </c>
      <c r="K21" s="475">
        <v>1221</v>
      </c>
      <c r="L21" s="475">
        <f t="shared" si="7"/>
        <v>284259</v>
      </c>
      <c r="M21" s="478">
        <f t="shared" si="8"/>
        <v>0.01607486641176911</v>
      </c>
      <c r="N21" s="477">
        <v>249112</v>
      </c>
      <c r="O21" s="475">
        <v>121</v>
      </c>
      <c r="P21" s="475">
        <f t="shared" si="9"/>
        <v>249233</v>
      </c>
      <c r="Q21" s="479">
        <f t="shared" si="10"/>
        <v>0.1405351618766375</v>
      </c>
    </row>
    <row r="22" spans="1:17" s="133" customFormat="1" ht="18" customHeight="1">
      <c r="A22" s="473" t="s">
        <v>236</v>
      </c>
      <c r="B22" s="474">
        <v>28443</v>
      </c>
      <c r="C22" s="475">
        <v>15</v>
      </c>
      <c r="D22" s="475">
        <f t="shared" si="3"/>
        <v>28458</v>
      </c>
      <c r="E22" s="476">
        <f>D22/$D$8</f>
        <v>0.014299546814207895</v>
      </c>
      <c r="F22" s="477">
        <v>24748</v>
      </c>
      <c r="G22" s="475"/>
      <c r="H22" s="475">
        <f>G22+F22</f>
        <v>24748</v>
      </c>
      <c r="I22" s="478">
        <f>(D22/H22-1)</f>
        <v>0.14991110392759022</v>
      </c>
      <c r="J22" s="477">
        <v>228128</v>
      </c>
      <c r="K22" s="475">
        <v>1717</v>
      </c>
      <c r="L22" s="475">
        <f>K22+J22</f>
        <v>229845</v>
      </c>
      <c r="M22" s="478">
        <f>(L22/$L$8)</f>
        <v>0.012997750890607056</v>
      </c>
      <c r="N22" s="477">
        <v>210859</v>
      </c>
      <c r="O22" s="475">
        <v>934</v>
      </c>
      <c r="P22" s="475">
        <f>O22+N22</f>
        <v>211793</v>
      </c>
      <c r="Q22" s="479">
        <f>(L22/P22-1)</f>
        <v>0.08523416732375488</v>
      </c>
    </row>
    <row r="23" spans="1:17" s="133" customFormat="1" ht="18" customHeight="1">
      <c r="A23" s="473" t="s">
        <v>237</v>
      </c>
      <c r="B23" s="474">
        <v>28076</v>
      </c>
      <c r="C23" s="475">
        <v>39</v>
      </c>
      <c r="D23" s="475">
        <f t="shared" si="3"/>
        <v>28115</v>
      </c>
      <c r="E23" s="476">
        <f>D23/$D$8</f>
        <v>0.014127196524051408</v>
      </c>
      <c r="F23" s="477">
        <v>34325</v>
      </c>
      <c r="G23" s="475">
        <v>696</v>
      </c>
      <c r="H23" s="475">
        <f>G23+F23</f>
        <v>35021</v>
      </c>
      <c r="I23" s="478">
        <f>(D23/H23-1)</f>
        <v>-0.19719596813340567</v>
      </c>
      <c r="J23" s="477">
        <v>229213</v>
      </c>
      <c r="K23" s="475">
        <v>3607</v>
      </c>
      <c r="L23" s="475">
        <f>K23+J23</f>
        <v>232820</v>
      </c>
      <c r="M23" s="478">
        <f>(L23/$L$8)</f>
        <v>0.01316598734952309</v>
      </c>
      <c r="N23" s="477">
        <v>243804</v>
      </c>
      <c r="O23" s="475">
        <v>8229</v>
      </c>
      <c r="P23" s="475">
        <f>O23+N23</f>
        <v>252033</v>
      </c>
      <c r="Q23" s="479">
        <f>(L23/P23-1)</f>
        <v>-0.07623208071958831</v>
      </c>
    </row>
    <row r="24" spans="1:17" s="133" customFormat="1" ht="18" customHeight="1">
      <c r="A24" s="473" t="s">
        <v>238</v>
      </c>
      <c r="B24" s="474">
        <v>23886</v>
      </c>
      <c r="C24" s="475">
        <v>3666</v>
      </c>
      <c r="D24" s="475">
        <f t="shared" si="3"/>
        <v>27552</v>
      </c>
      <c r="E24" s="476">
        <f>D24/$D$8</f>
        <v>0.013844300858284345</v>
      </c>
      <c r="F24" s="477">
        <v>18350</v>
      </c>
      <c r="G24" s="475">
        <v>5190</v>
      </c>
      <c r="H24" s="475">
        <f>G24+F24</f>
        <v>23540</v>
      </c>
      <c r="I24" s="478">
        <f>(D24/H24-1)</f>
        <v>0.17043330501274423</v>
      </c>
      <c r="J24" s="477">
        <v>205134</v>
      </c>
      <c r="K24" s="475">
        <v>42730</v>
      </c>
      <c r="L24" s="475">
        <f>K24+J24</f>
        <v>247864</v>
      </c>
      <c r="M24" s="478">
        <f>(L24/$L$8)</f>
        <v>0.0140167266059711</v>
      </c>
      <c r="N24" s="477">
        <v>156774</v>
      </c>
      <c r="O24" s="475">
        <v>42466</v>
      </c>
      <c r="P24" s="475">
        <f>O24+N24</f>
        <v>199240</v>
      </c>
      <c r="Q24" s="479">
        <f>(L24/P24-1)</f>
        <v>0.24404738004416782</v>
      </c>
    </row>
    <row r="25" spans="1:17" s="133" customFormat="1" ht="18" customHeight="1">
      <c r="A25" s="473" t="s">
        <v>239</v>
      </c>
      <c r="B25" s="474">
        <v>25004</v>
      </c>
      <c r="C25" s="475">
        <v>1928</v>
      </c>
      <c r="D25" s="475">
        <f t="shared" si="3"/>
        <v>26932</v>
      </c>
      <c r="E25" s="476">
        <f aca="true" t="shared" si="11" ref="E25:E38">D25/$D$8</f>
        <v>0.013532763890654545</v>
      </c>
      <c r="F25" s="477">
        <v>22853</v>
      </c>
      <c r="G25" s="475">
        <v>2883</v>
      </c>
      <c r="H25" s="475">
        <f t="shared" si="0"/>
        <v>25736</v>
      </c>
      <c r="I25" s="478">
        <f aca="true" t="shared" si="12" ref="I25:I38">(D25/H25-1)</f>
        <v>0.04647186820018656</v>
      </c>
      <c r="J25" s="477">
        <v>238618</v>
      </c>
      <c r="K25" s="475">
        <v>27665</v>
      </c>
      <c r="L25" s="475">
        <f t="shared" si="1"/>
        <v>266283</v>
      </c>
      <c r="M25" s="478">
        <f aca="true" t="shared" si="13" ref="M25:M38">(L25/$L$8)</f>
        <v>0.015058322349424693</v>
      </c>
      <c r="N25" s="477">
        <v>195722</v>
      </c>
      <c r="O25" s="475">
        <v>20029</v>
      </c>
      <c r="P25" s="475">
        <f t="shared" si="2"/>
        <v>215751</v>
      </c>
      <c r="Q25" s="479">
        <f aca="true" t="shared" si="14" ref="Q25:Q38">(L25/P25-1)</f>
        <v>0.23421444164801097</v>
      </c>
    </row>
    <row r="26" spans="1:17" s="133" customFormat="1" ht="18" customHeight="1">
      <c r="A26" s="473" t="s">
        <v>240</v>
      </c>
      <c r="B26" s="474">
        <v>26392</v>
      </c>
      <c r="C26" s="475">
        <v>0</v>
      </c>
      <c r="D26" s="475">
        <f t="shared" si="3"/>
        <v>26392</v>
      </c>
      <c r="E26" s="476">
        <f t="shared" si="11"/>
        <v>0.013261425241428587</v>
      </c>
      <c r="F26" s="477">
        <v>19764</v>
      </c>
      <c r="G26" s="475"/>
      <c r="H26" s="475">
        <f>G26+F26</f>
        <v>19764</v>
      </c>
      <c r="I26" s="478">
        <f t="shared" si="12"/>
        <v>0.3353572151386359</v>
      </c>
      <c r="J26" s="477">
        <v>201449</v>
      </c>
      <c r="K26" s="475">
        <v>1472</v>
      </c>
      <c r="L26" s="475">
        <f>K26+J26</f>
        <v>202921</v>
      </c>
      <c r="M26" s="478">
        <f t="shared" si="13"/>
        <v>0.011475196799899386</v>
      </c>
      <c r="N26" s="477">
        <v>174455</v>
      </c>
      <c r="O26" s="475">
        <v>233</v>
      </c>
      <c r="P26" s="475">
        <f>O26+N26</f>
        <v>174688</v>
      </c>
      <c r="Q26" s="479">
        <f t="shared" si="14"/>
        <v>0.16161957318190145</v>
      </c>
    </row>
    <row r="27" spans="1:17" s="133" customFormat="1" ht="18" customHeight="1">
      <c r="A27" s="473" t="s">
        <v>241</v>
      </c>
      <c r="B27" s="474">
        <v>25953</v>
      </c>
      <c r="C27" s="475">
        <v>15</v>
      </c>
      <c r="D27" s="475">
        <f t="shared" si="3"/>
        <v>25968</v>
      </c>
      <c r="E27" s="476">
        <f t="shared" si="11"/>
        <v>0.013048374153888207</v>
      </c>
      <c r="F27" s="477">
        <v>23987</v>
      </c>
      <c r="G27" s="475">
        <v>5</v>
      </c>
      <c r="H27" s="475">
        <f>G27+F27</f>
        <v>23992</v>
      </c>
      <c r="I27" s="478">
        <f t="shared" si="12"/>
        <v>0.08236078692897641</v>
      </c>
      <c r="J27" s="477">
        <v>237542</v>
      </c>
      <c r="K27" s="475">
        <v>411</v>
      </c>
      <c r="L27" s="475">
        <f>K27+J27</f>
        <v>237953</v>
      </c>
      <c r="M27" s="478">
        <f t="shared" si="13"/>
        <v>0.013456258859982253</v>
      </c>
      <c r="N27" s="477">
        <v>221643</v>
      </c>
      <c r="O27" s="475">
        <v>90</v>
      </c>
      <c r="P27" s="475">
        <f>O27+N27</f>
        <v>221733</v>
      </c>
      <c r="Q27" s="479">
        <f t="shared" si="14"/>
        <v>0.07315104201900491</v>
      </c>
    </row>
    <row r="28" spans="1:17" s="133" customFormat="1" ht="18" customHeight="1">
      <c r="A28" s="473" t="s">
        <v>242</v>
      </c>
      <c r="B28" s="474">
        <v>23151</v>
      </c>
      <c r="C28" s="475">
        <v>0</v>
      </c>
      <c r="D28" s="475">
        <f t="shared" si="3"/>
        <v>23151</v>
      </c>
      <c r="E28" s="476">
        <f t="shared" si="11"/>
        <v>0.011632890867092802</v>
      </c>
      <c r="F28" s="477">
        <v>28614</v>
      </c>
      <c r="G28" s="475">
        <v>18</v>
      </c>
      <c r="H28" s="475">
        <f>G28+F28</f>
        <v>28632</v>
      </c>
      <c r="I28" s="478">
        <f t="shared" si="12"/>
        <v>-0.19142917015926242</v>
      </c>
      <c r="J28" s="477">
        <v>222923</v>
      </c>
      <c r="K28" s="475">
        <v>454</v>
      </c>
      <c r="L28" s="475">
        <f>K28+J28</f>
        <v>223377</v>
      </c>
      <c r="M28" s="478">
        <f t="shared" si="13"/>
        <v>0.012631985036399018</v>
      </c>
      <c r="N28" s="477">
        <v>245310</v>
      </c>
      <c r="O28" s="475">
        <v>369</v>
      </c>
      <c r="P28" s="475">
        <f>O28+N28</f>
        <v>245679</v>
      </c>
      <c r="Q28" s="479">
        <f t="shared" si="14"/>
        <v>-0.09077698948628088</v>
      </c>
    </row>
    <row r="29" spans="1:17" s="133" customFormat="1" ht="18" customHeight="1">
      <c r="A29" s="473" t="s">
        <v>243</v>
      </c>
      <c r="B29" s="474">
        <v>20385</v>
      </c>
      <c r="C29" s="475">
        <v>287</v>
      </c>
      <c r="D29" s="475">
        <f t="shared" si="3"/>
        <v>20672</v>
      </c>
      <c r="E29" s="476">
        <f t="shared" si="11"/>
        <v>0.010387245475553643</v>
      </c>
      <c r="F29" s="477">
        <v>19862</v>
      </c>
      <c r="G29" s="475">
        <v>332</v>
      </c>
      <c r="H29" s="475">
        <f t="shared" si="0"/>
        <v>20194</v>
      </c>
      <c r="I29" s="478">
        <f t="shared" si="12"/>
        <v>0.02367039714766772</v>
      </c>
      <c r="J29" s="477">
        <v>185198</v>
      </c>
      <c r="K29" s="475">
        <v>2490</v>
      </c>
      <c r="L29" s="475">
        <f t="shared" si="1"/>
        <v>187688</v>
      </c>
      <c r="M29" s="478">
        <f t="shared" si="13"/>
        <v>0.010613769580179065</v>
      </c>
      <c r="N29" s="477">
        <v>174551</v>
      </c>
      <c r="O29" s="475">
        <v>2211</v>
      </c>
      <c r="P29" s="475">
        <f t="shared" si="2"/>
        <v>176762</v>
      </c>
      <c r="Q29" s="479">
        <f t="shared" si="14"/>
        <v>0.06181192790305601</v>
      </c>
    </row>
    <row r="30" spans="1:17" s="133" customFormat="1" ht="18" customHeight="1">
      <c r="A30" s="473" t="s">
        <v>244</v>
      </c>
      <c r="B30" s="474">
        <v>18892</v>
      </c>
      <c r="C30" s="475">
        <v>314</v>
      </c>
      <c r="D30" s="475">
        <f t="shared" si="3"/>
        <v>19206</v>
      </c>
      <c r="E30" s="476">
        <f t="shared" si="11"/>
        <v>0.009650611290803178</v>
      </c>
      <c r="F30" s="477">
        <v>20037</v>
      </c>
      <c r="G30" s="475">
        <v>344</v>
      </c>
      <c r="H30" s="475">
        <f>G30+F30</f>
        <v>20381</v>
      </c>
      <c r="I30" s="478">
        <f t="shared" si="12"/>
        <v>-0.05765173445856431</v>
      </c>
      <c r="J30" s="477">
        <v>158477</v>
      </c>
      <c r="K30" s="475">
        <v>2628</v>
      </c>
      <c r="L30" s="475">
        <f>K30+J30</f>
        <v>161105</v>
      </c>
      <c r="M30" s="478">
        <f t="shared" si="13"/>
        <v>0.009110499063417737</v>
      </c>
      <c r="N30" s="477">
        <v>161228</v>
      </c>
      <c r="O30" s="475">
        <v>3409</v>
      </c>
      <c r="P30" s="475">
        <f>O30+N30</f>
        <v>164637</v>
      </c>
      <c r="Q30" s="479">
        <f t="shared" si="14"/>
        <v>-0.021453257773161538</v>
      </c>
    </row>
    <row r="31" spans="1:17" s="133" customFormat="1" ht="18" customHeight="1">
      <c r="A31" s="473" t="s">
        <v>245</v>
      </c>
      <c r="B31" s="474">
        <v>16655</v>
      </c>
      <c r="C31" s="475">
        <v>72</v>
      </c>
      <c r="D31" s="475">
        <f t="shared" si="3"/>
        <v>16727</v>
      </c>
      <c r="E31" s="476">
        <f t="shared" si="11"/>
        <v>0.00840496589926402</v>
      </c>
      <c r="F31" s="477">
        <v>16471</v>
      </c>
      <c r="G31" s="475">
        <v>1</v>
      </c>
      <c r="H31" s="475">
        <f>G31+F31</f>
        <v>16472</v>
      </c>
      <c r="I31" s="478">
        <f t="shared" si="12"/>
        <v>0.01548081593006323</v>
      </c>
      <c r="J31" s="477">
        <v>151826</v>
      </c>
      <c r="K31" s="475">
        <v>344</v>
      </c>
      <c r="L31" s="475">
        <f>K31+J31</f>
        <v>152170</v>
      </c>
      <c r="M31" s="478">
        <f t="shared" si="13"/>
        <v>0.008605224185967394</v>
      </c>
      <c r="N31" s="477">
        <v>144800</v>
      </c>
      <c r="O31" s="475">
        <v>716</v>
      </c>
      <c r="P31" s="475">
        <f>O31+N31</f>
        <v>145516</v>
      </c>
      <c r="Q31" s="479">
        <f t="shared" si="14"/>
        <v>0.045726930371917884</v>
      </c>
    </row>
    <row r="32" spans="1:17" s="133" customFormat="1" ht="18" customHeight="1">
      <c r="A32" s="473" t="s">
        <v>246</v>
      </c>
      <c r="B32" s="474">
        <v>16093</v>
      </c>
      <c r="C32" s="475">
        <v>51</v>
      </c>
      <c r="D32" s="475">
        <f t="shared" si="3"/>
        <v>16144</v>
      </c>
      <c r="E32" s="476">
        <f t="shared" si="11"/>
        <v>0.008112020653895996</v>
      </c>
      <c r="F32" s="477">
        <v>17301</v>
      </c>
      <c r="G32" s="475">
        <v>67</v>
      </c>
      <c r="H32" s="475">
        <f>G32+F32</f>
        <v>17368</v>
      </c>
      <c r="I32" s="478">
        <f t="shared" si="12"/>
        <v>-0.07047443574389678</v>
      </c>
      <c r="J32" s="477">
        <v>138895</v>
      </c>
      <c r="K32" s="475">
        <v>759</v>
      </c>
      <c r="L32" s="475">
        <f>K32+J32</f>
        <v>139654</v>
      </c>
      <c r="M32" s="478">
        <f t="shared" si="13"/>
        <v>0.007897443507045347</v>
      </c>
      <c r="N32" s="477">
        <v>147592</v>
      </c>
      <c r="O32" s="475">
        <v>661</v>
      </c>
      <c r="P32" s="475">
        <f>O32+N32</f>
        <v>148253</v>
      </c>
      <c r="Q32" s="479">
        <f t="shared" si="14"/>
        <v>-0.058002198943697625</v>
      </c>
    </row>
    <row r="33" spans="1:17" s="133" customFormat="1" ht="18" customHeight="1">
      <c r="A33" s="473" t="s">
        <v>247</v>
      </c>
      <c r="B33" s="474">
        <v>15614</v>
      </c>
      <c r="C33" s="475">
        <v>214</v>
      </c>
      <c r="D33" s="475">
        <f t="shared" si="3"/>
        <v>15828</v>
      </c>
      <c r="E33" s="476">
        <f t="shared" si="11"/>
        <v>0.007953237296200807</v>
      </c>
      <c r="F33" s="477">
        <v>12139</v>
      </c>
      <c r="G33" s="475"/>
      <c r="H33" s="475">
        <f>G33+F33</f>
        <v>12139</v>
      </c>
      <c r="I33" s="478">
        <f t="shared" si="12"/>
        <v>0.3038965318395255</v>
      </c>
      <c r="J33" s="477">
        <v>152755</v>
      </c>
      <c r="K33" s="475">
        <v>1065</v>
      </c>
      <c r="L33" s="475">
        <f>K33+J33</f>
        <v>153820</v>
      </c>
      <c r="M33" s="478">
        <f t="shared" si="13"/>
        <v>0.008698531801836792</v>
      </c>
      <c r="N33" s="477">
        <v>124417</v>
      </c>
      <c r="O33" s="475">
        <v>72</v>
      </c>
      <c r="P33" s="475">
        <f>O33+N33</f>
        <v>124489</v>
      </c>
      <c r="Q33" s="479">
        <f t="shared" si="14"/>
        <v>0.23561117849769864</v>
      </c>
    </row>
    <row r="34" spans="1:17" s="133" customFormat="1" ht="18" customHeight="1">
      <c r="A34" s="473" t="s">
        <v>248</v>
      </c>
      <c r="B34" s="474">
        <v>14249</v>
      </c>
      <c r="C34" s="475">
        <v>870</v>
      </c>
      <c r="D34" s="475">
        <f t="shared" si="3"/>
        <v>15119</v>
      </c>
      <c r="E34" s="476">
        <f t="shared" si="11"/>
        <v>0.0075969796993467275</v>
      </c>
      <c r="F34" s="477">
        <v>11863</v>
      </c>
      <c r="G34" s="475">
        <v>154</v>
      </c>
      <c r="H34" s="475">
        <f>G34+F34</f>
        <v>12017</v>
      </c>
      <c r="I34" s="478">
        <f t="shared" si="12"/>
        <v>0.2581343097278854</v>
      </c>
      <c r="J34" s="477">
        <v>105830</v>
      </c>
      <c r="K34" s="475">
        <v>17165</v>
      </c>
      <c r="L34" s="475">
        <f>K34+J34</f>
        <v>122995</v>
      </c>
      <c r="M34" s="478">
        <f t="shared" si="13"/>
        <v>0.006955375887185777</v>
      </c>
      <c r="N34" s="477">
        <v>98497</v>
      </c>
      <c r="O34" s="475">
        <v>17254</v>
      </c>
      <c r="P34" s="475">
        <f>O34+N34</f>
        <v>115751</v>
      </c>
      <c r="Q34" s="479">
        <f t="shared" si="14"/>
        <v>0.06258261267721221</v>
      </c>
    </row>
    <row r="35" spans="1:17" s="133" customFormat="1" ht="18" customHeight="1">
      <c r="A35" s="473" t="s">
        <v>249</v>
      </c>
      <c r="B35" s="474">
        <v>13974</v>
      </c>
      <c r="C35" s="475">
        <v>0</v>
      </c>
      <c r="D35" s="475">
        <f t="shared" si="3"/>
        <v>13974</v>
      </c>
      <c r="E35" s="476">
        <f t="shared" si="11"/>
        <v>0.00702164126719169</v>
      </c>
      <c r="F35" s="477">
        <v>12203</v>
      </c>
      <c r="G35" s="475"/>
      <c r="H35" s="475">
        <f t="shared" si="0"/>
        <v>12203</v>
      </c>
      <c r="I35" s="478">
        <f t="shared" si="12"/>
        <v>0.14512824715233963</v>
      </c>
      <c r="J35" s="477">
        <v>133257</v>
      </c>
      <c r="K35" s="475"/>
      <c r="L35" s="475">
        <f t="shared" si="1"/>
        <v>133257</v>
      </c>
      <c r="M35" s="478">
        <f t="shared" si="13"/>
        <v>0.007535692707823205</v>
      </c>
      <c r="N35" s="477">
        <v>112281</v>
      </c>
      <c r="O35" s="475">
        <v>63</v>
      </c>
      <c r="P35" s="475">
        <f t="shared" si="2"/>
        <v>112344</v>
      </c>
      <c r="Q35" s="479">
        <f t="shared" si="14"/>
        <v>0.1861514633625294</v>
      </c>
    </row>
    <row r="36" spans="1:17" s="133" customFormat="1" ht="18" customHeight="1">
      <c r="A36" s="473" t="s">
        <v>250</v>
      </c>
      <c r="B36" s="474">
        <v>11268</v>
      </c>
      <c r="C36" s="475">
        <v>9</v>
      </c>
      <c r="D36" s="475">
        <f t="shared" si="3"/>
        <v>11277</v>
      </c>
      <c r="E36" s="476">
        <f t="shared" si="11"/>
        <v>0.005666455458002053</v>
      </c>
      <c r="F36" s="477">
        <v>10714</v>
      </c>
      <c r="G36" s="475">
        <v>6</v>
      </c>
      <c r="H36" s="475">
        <f t="shared" si="0"/>
        <v>10720</v>
      </c>
      <c r="I36" s="478">
        <f t="shared" si="12"/>
        <v>0.05195895522388061</v>
      </c>
      <c r="J36" s="477">
        <v>103082</v>
      </c>
      <c r="K36" s="475">
        <v>133</v>
      </c>
      <c r="L36" s="475">
        <f t="shared" si="1"/>
        <v>103215</v>
      </c>
      <c r="M36" s="478">
        <f t="shared" si="13"/>
        <v>0.005836815498157485</v>
      </c>
      <c r="N36" s="477">
        <v>93156</v>
      </c>
      <c r="O36" s="475">
        <v>91</v>
      </c>
      <c r="P36" s="475">
        <f t="shared" si="2"/>
        <v>93247</v>
      </c>
      <c r="Q36" s="479">
        <f t="shared" si="14"/>
        <v>0.10689888146535553</v>
      </c>
    </row>
    <row r="37" spans="1:17" s="133" customFormat="1" ht="18" customHeight="1">
      <c r="A37" s="473" t="s">
        <v>251</v>
      </c>
      <c r="B37" s="474">
        <v>10710</v>
      </c>
      <c r="C37" s="475">
        <v>209</v>
      </c>
      <c r="D37" s="475">
        <f t="shared" si="3"/>
        <v>10919</v>
      </c>
      <c r="E37" s="476">
        <f t="shared" si="11"/>
        <v>0.005486567983144845</v>
      </c>
      <c r="F37" s="477">
        <v>10031</v>
      </c>
      <c r="G37" s="475">
        <v>90</v>
      </c>
      <c r="H37" s="475">
        <f t="shared" si="0"/>
        <v>10121</v>
      </c>
      <c r="I37" s="478">
        <f t="shared" si="12"/>
        <v>0.07884596383756537</v>
      </c>
      <c r="J37" s="477">
        <v>87602</v>
      </c>
      <c r="K37" s="475">
        <v>711</v>
      </c>
      <c r="L37" s="475">
        <f t="shared" si="1"/>
        <v>88313</v>
      </c>
      <c r="M37" s="478">
        <f t="shared" si="13"/>
        <v>0.004994106351681267</v>
      </c>
      <c r="N37" s="477">
        <v>88411</v>
      </c>
      <c r="O37" s="475">
        <v>556</v>
      </c>
      <c r="P37" s="475">
        <f t="shared" si="2"/>
        <v>88967</v>
      </c>
      <c r="Q37" s="479">
        <f t="shared" si="14"/>
        <v>-0.007351040273359755</v>
      </c>
    </row>
    <row r="38" spans="1:17" s="133" customFormat="1" ht="18" customHeight="1">
      <c r="A38" s="473" t="s">
        <v>252</v>
      </c>
      <c r="B38" s="474">
        <v>9844</v>
      </c>
      <c r="C38" s="475">
        <v>41</v>
      </c>
      <c r="D38" s="475">
        <f t="shared" si="3"/>
        <v>9885</v>
      </c>
      <c r="E38" s="476">
        <f t="shared" si="11"/>
        <v>0.004967004717775144</v>
      </c>
      <c r="F38" s="477">
        <v>9368</v>
      </c>
      <c r="G38" s="475"/>
      <c r="H38" s="475">
        <f t="shared" si="0"/>
        <v>9368</v>
      </c>
      <c r="I38" s="478">
        <f t="shared" si="12"/>
        <v>0.05518787361229727</v>
      </c>
      <c r="J38" s="477">
        <v>87343</v>
      </c>
      <c r="K38" s="475">
        <v>291</v>
      </c>
      <c r="L38" s="475">
        <f t="shared" si="1"/>
        <v>87634</v>
      </c>
      <c r="M38" s="478">
        <f t="shared" si="13"/>
        <v>0.004955708853999255</v>
      </c>
      <c r="N38" s="477">
        <v>69627</v>
      </c>
      <c r="O38" s="475">
        <v>442</v>
      </c>
      <c r="P38" s="475">
        <f t="shared" si="2"/>
        <v>70069</v>
      </c>
      <c r="Q38" s="479">
        <f t="shared" si="14"/>
        <v>0.2506814711213232</v>
      </c>
    </row>
    <row r="39" spans="1:17" s="133" customFormat="1" ht="18" customHeight="1">
      <c r="A39" s="473" t="s">
        <v>253</v>
      </c>
      <c r="B39" s="474">
        <v>9859</v>
      </c>
      <c r="C39" s="475">
        <v>0</v>
      </c>
      <c r="D39" s="475">
        <f t="shared" si="3"/>
        <v>9859</v>
      </c>
      <c r="E39" s="476">
        <f aca="true" t="shared" si="15" ref="E39:E59">D39/$D$8</f>
        <v>0.004953940264293894</v>
      </c>
      <c r="F39" s="477">
        <v>9137</v>
      </c>
      <c r="G39" s="475">
        <v>150</v>
      </c>
      <c r="H39" s="475">
        <f t="shared" si="0"/>
        <v>9287</v>
      </c>
      <c r="I39" s="478">
        <f aca="true" t="shared" si="16" ref="I39:I59">(D39/H39-1)</f>
        <v>0.06159147195003767</v>
      </c>
      <c r="J39" s="477">
        <v>92391</v>
      </c>
      <c r="K39" s="475">
        <v>12</v>
      </c>
      <c r="L39" s="475">
        <f t="shared" si="1"/>
        <v>92403</v>
      </c>
      <c r="M39" s="478">
        <f aca="true" t="shared" si="17" ref="M39:M59">(L39/$L$8)</f>
        <v>0.005225396138896925</v>
      </c>
      <c r="N39" s="477">
        <v>73104</v>
      </c>
      <c r="O39" s="475">
        <v>209</v>
      </c>
      <c r="P39" s="475">
        <f t="shared" si="2"/>
        <v>73313</v>
      </c>
      <c r="Q39" s="479">
        <f aca="true" t="shared" si="18" ref="Q39:Q59">(L39/P39-1)</f>
        <v>0.2603903809692687</v>
      </c>
    </row>
    <row r="40" spans="1:17" s="133" customFormat="1" ht="18" customHeight="1">
      <c r="A40" s="473" t="s">
        <v>254</v>
      </c>
      <c r="B40" s="474">
        <v>9805</v>
      </c>
      <c r="C40" s="475">
        <v>38</v>
      </c>
      <c r="D40" s="475">
        <f t="shared" si="3"/>
        <v>9843</v>
      </c>
      <c r="E40" s="476">
        <f t="shared" si="15"/>
        <v>0.004945900600613125</v>
      </c>
      <c r="F40" s="477">
        <v>12143</v>
      </c>
      <c r="G40" s="475">
        <v>218</v>
      </c>
      <c r="H40" s="475">
        <f t="shared" si="0"/>
        <v>12361</v>
      </c>
      <c r="I40" s="478">
        <f t="shared" si="16"/>
        <v>-0.2037052018445109</v>
      </c>
      <c r="J40" s="477">
        <v>98769</v>
      </c>
      <c r="K40" s="475">
        <v>323</v>
      </c>
      <c r="L40" s="475">
        <f t="shared" si="1"/>
        <v>99092</v>
      </c>
      <c r="M40" s="478">
        <f t="shared" si="17"/>
        <v>0.00560365955862444</v>
      </c>
      <c r="N40" s="477">
        <v>111095</v>
      </c>
      <c r="O40" s="475">
        <v>3665</v>
      </c>
      <c r="P40" s="475">
        <f t="shared" si="2"/>
        <v>114760</v>
      </c>
      <c r="Q40" s="479">
        <f t="shared" si="18"/>
        <v>-0.1365284071104914</v>
      </c>
    </row>
    <row r="41" spans="1:17" s="133" customFormat="1" ht="18" customHeight="1">
      <c r="A41" s="473" t="s">
        <v>255</v>
      </c>
      <c r="B41" s="474">
        <v>9671</v>
      </c>
      <c r="C41" s="475">
        <v>73</v>
      </c>
      <c r="D41" s="475">
        <f t="shared" si="3"/>
        <v>9744</v>
      </c>
      <c r="E41" s="476">
        <f t="shared" si="15"/>
        <v>0.004896155181588366</v>
      </c>
      <c r="F41" s="477">
        <v>8961</v>
      </c>
      <c r="G41" s="475"/>
      <c r="H41" s="475">
        <f t="shared" si="0"/>
        <v>8961</v>
      </c>
      <c r="I41" s="478">
        <f t="shared" si="16"/>
        <v>0.08737864077669899</v>
      </c>
      <c r="J41" s="477">
        <v>87178</v>
      </c>
      <c r="K41" s="475">
        <v>93</v>
      </c>
      <c r="L41" s="475">
        <f t="shared" si="1"/>
        <v>87271</v>
      </c>
      <c r="M41" s="478">
        <f t="shared" si="17"/>
        <v>0.004935181178507987</v>
      </c>
      <c r="N41" s="477">
        <v>78637</v>
      </c>
      <c r="O41" s="475">
        <v>6</v>
      </c>
      <c r="P41" s="475">
        <f t="shared" si="2"/>
        <v>78643</v>
      </c>
      <c r="Q41" s="479">
        <f t="shared" si="18"/>
        <v>0.10971097236880589</v>
      </c>
    </row>
    <row r="42" spans="1:17" s="133" customFormat="1" ht="18" customHeight="1">
      <c r="A42" s="473" t="s">
        <v>256</v>
      </c>
      <c r="B42" s="474">
        <v>8785</v>
      </c>
      <c r="C42" s="475">
        <v>11</v>
      </c>
      <c r="D42" s="475">
        <f t="shared" si="3"/>
        <v>8796</v>
      </c>
      <c r="E42" s="476">
        <f t="shared" si="15"/>
        <v>0.0044198051085027985</v>
      </c>
      <c r="F42" s="477">
        <v>7886</v>
      </c>
      <c r="G42" s="475">
        <v>19</v>
      </c>
      <c r="H42" s="475">
        <f t="shared" si="0"/>
        <v>7905</v>
      </c>
      <c r="I42" s="478">
        <f t="shared" si="16"/>
        <v>0.11271347248576857</v>
      </c>
      <c r="J42" s="477">
        <v>69421</v>
      </c>
      <c r="K42" s="475">
        <v>75</v>
      </c>
      <c r="L42" s="475">
        <f t="shared" si="1"/>
        <v>69496</v>
      </c>
      <c r="M42" s="478">
        <f t="shared" si="17"/>
        <v>0.00393000368027857</v>
      </c>
      <c r="N42" s="477">
        <v>69750</v>
      </c>
      <c r="O42" s="475">
        <v>83</v>
      </c>
      <c r="P42" s="475">
        <f t="shared" si="2"/>
        <v>69833</v>
      </c>
      <c r="Q42" s="479">
        <f t="shared" si="18"/>
        <v>-0.0048257986911631745</v>
      </c>
    </row>
    <row r="43" spans="1:17" s="133" customFormat="1" ht="18" customHeight="1">
      <c r="A43" s="473" t="s">
        <v>257</v>
      </c>
      <c r="B43" s="474">
        <v>8272</v>
      </c>
      <c r="C43" s="475">
        <v>0</v>
      </c>
      <c r="D43" s="475">
        <f t="shared" si="3"/>
        <v>8272</v>
      </c>
      <c r="E43" s="476">
        <f t="shared" si="15"/>
        <v>0.004156506122957611</v>
      </c>
      <c r="F43" s="477">
        <v>10197</v>
      </c>
      <c r="G43" s="475">
        <v>10</v>
      </c>
      <c r="H43" s="475">
        <f t="shared" si="0"/>
        <v>10207</v>
      </c>
      <c r="I43" s="478">
        <f t="shared" si="16"/>
        <v>-0.18957578132654063</v>
      </c>
      <c r="J43" s="477">
        <v>80900</v>
      </c>
      <c r="K43" s="475">
        <v>83</v>
      </c>
      <c r="L43" s="475">
        <f t="shared" si="1"/>
        <v>80983</v>
      </c>
      <c r="M43" s="478">
        <f t="shared" si="17"/>
        <v>0.004579594336940248</v>
      </c>
      <c r="N43" s="477">
        <v>87249</v>
      </c>
      <c r="O43" s="475">
        <v>100</v>
      </c>
      <c r="P43" s="475">
        <f t="shared" si="2"/>
        <v>87349</v>
      </c>
      <c r="Q43" s="479">
        <f t="shared" si="18"/>
        <v>-0.07288005586784052</v>
      </c>
    </row>
    <row r="44" spans="1:17" s="133" customFormat="1" ht="18" customHeight="1">
      <c r="A44" s="473" t="s">
        <v>258</v>
      </c>
      <c r="B44" s="474">
        <v>8058</v>
      </c>
      <c r="C44" s="475">
        <v>15</v>
      </c>
      <c r="D44" s="475">
        <f t="shared" si="3"/>
        <v>8073</v>
      </c>
      <c r="E44" s="476">
        <f t="shared" si="15"/>
        <v>0.004056512805928046</v>
      </c>
      <c r="F44" s="477">
        <v>7435</v>
      </c>
      <c r="G44" s="475">
        <v>20</v>
      </c>
      <c r="H44" s="475">
        <f t="shared" si="0"/>
        <v>7455</v>
      </c>
      <c r="I44" s="478">
        <f t="shared" si="16"/>
        <v>0.08289738430583493</v>
      </c>
      <c r="J44" s="477">
        <v>66826</v>
      </c>
      <c r="K44" s="475">
        <v>134</v>
      </c>
      <c r="L44" s="475">
        <f t="shared" si="1"/>
        <v>66960</v>
      </c>
      <c r="M44" s="478">
        <f t="shared" si="17"/>
        <v>0.0037865927021908177</v>
      </c>
      <c r="N44" s="477">
        <v>59233</v>
      </c>
      <c r="O44" s="475">
        <v>154</v>
      </c>
      <c r="P44" s="475">
        <f t="shared" si="2"/>
        <v>59387</v>
      </c>
      <c r="Q44" s="479">
        <f t="shared" si="18"/>
        <v>0.12751949079764935</v>
      </c>
    </row>
    <row r="45" spans="1:17" s="133" customFormat="1" ht="18" customHeight="1">
      <c r="A45" s="473" t="s">
        <v>259</v>
      </c>
      <c r="B45" s="474">
        <v>7809</v>
      </c>
      <c r="C45" s="475">
        <v>0</v>
      </c>
      <c r="D45" s="475">
        <f t="shared" si="3"/>
        <v>7809</v>
      </c>
      <c r="E45" s="476">
        <f t="shared" si="15"/>
        <v>0.003923858355195356</v>
      </c>
      <c r="F45" s="477">
        <v>8347</v>
      </c>
      <c r="G45" s="475"/>
      <c r="H45" s="475">
        <f t="shared" si="0"/>
        <v>8347</v>
      </c>
      <c r="I45" s="478">
        <f t="shared" si="16"/>
        <v>-0.06445429495627175</v>
      </c>
      <c r="J45" s="477">
        <v>72990</v>
      </c>
      <c r="K45" s="475">
        <v>253</v>
      </c>
      <c r="L45" s="475">
        <f t="shared" si="1"/>
        <v>73243</v>
      </c>
      <c r="M45" s="478">
        <f t="shared" si="17"/>
        <v>0.004141896793407438</v>
      </c>
      <c r="N45" s="477">
        <v>76073</v>
      </c>
      <c r="O45" s="475">
        <v>44</v>
      </c>
      <c r="P45" s="475">
        <f t="shared" si="2"/>
        <v>76117</v>
      </c>
      <c r="Q45" s="479">
        <f t="shared" si="18"/>
        <v>-0.03775766254581758</v>
      </c>
    </row>
    <row r="46" spans="1:17" s="133" customFormat="1" ht="18" customHeight="1">
      <c r="A46" s="473" t="s">
        <v>260</v>
      </c>
      <c r="B46" s="474">
        <v>7658</v>
      </c>
      <c r="C46" s="475">
        <v>0</v>
      </c>
      <c r="D46" s="475">
        <f t="shared" si="3"/>
        <v>7658</v>
      </c>
      <c r="E46" s="476">
        <f t="shared" si="15"/>
        <v>0.0038479840292080982</v>
      </c>
      <c r="F46" s="477">
        <v>6833</v>
      </c>
      <c r="G46" s="475">
        <v>14</v>
      </c>
      <c r="H46" s="475">
        <f t="shared" si="0"/>
        <v>6847</v>
      </c>
      <c r="I46" s="478">
        <f t="shared" si="16"/>
        <v>0.11844603475974869</v>
      </c>
      <c r="J46" s="477">
        <v>61135</v>
      </c>
      <c r="K46" s="475">
        <v>20</v>
      </c>
      <c r="L46" s="475">
        <f t="shared" si="1"/>
        <v>61155</v>
      </c>
      <c r="M46" s="478">
        <f t="shared" si="17"/>
        <v>0.0034583195445412104</v>
      </c>
      <c r="N46" s="477">
        <v>56157</v>
      </c>
      <c r="O46" s="475">
        <v>77</v>
      </c>
      <c r="P46" s="475">
        <f t="shared" si="2"/>
        <v>56234</v>
      </c>
      <c r="Q46" s="479">
        <f t="shared" si="18"/>
        <v>0.08750933598890343</v>
      </c>
    </row>
    <row r="47" spans="1:17" s="133" customFormat="1" ht="18" customHeight="1">
      <c r="A47" s="473" t="s">
        <v>261</v>
      </c>
      <c r="B47" s="474">
        <v>7024</v>
      </c>
      <c r="C47" s="475">
        <v>6</v>
      </c>
      <c r="D47" s="475">
        <f t="shared" si="3"/>
        <v>7030</v>
      </c>
      <c r="E47" s="476">
        <f t="shared" si="15"/>
        <v>0.003532427229737912</v>
      </c>
      <c r="F47" s="477">
        <v>5214</v>
      </c>
      <c r="G47" s="475">
        <v>3</v>
      </c>
      <c r="H47" s="475">
        <f t="shared" si="0"/>
        <v>5217</v>
      </c>
      <c r="I47" s="478">
        <f t="shared" si="16"/>
        <v>0.34751773049645385</v>
      </c>
      <c r="J47" s="477">
        <v>62425</v>
      </c>
      <c r="K47" s="475">
        <v>47</v>
      </c>
      <c r="L47" s="475">
        <f t="shared" si="1"/>
        <v>62472</v>
      </c>
      <c r="M47" s="478">
        <f t="shared" si="17"/>
        <v>0.003532795987026057</v>
      </c>
      <c r="N47" s="477">
        <v>48917</v>
      </c>
      <c r="O47" s="475">
        <v>80</v>
      </c>
      <c r="P47" s="475">
        <f t="shared" si="2"/>
        <v>48997</v>
      </c>
      <c r="Q47" s="479">
        <f t="shared" si="18"/>
        <v>0.2750168377655775</v>
      </c>
    </row>
    <row r="48" spans="1:17" s="133" customFormat="1" ht="18" customHeight="1">
      <c r="A48" s="473" t="s">
        <v>262</v>
      </c>
      <c r="B48" s="474">
        <v>6056</v>
      </c>
      <c r="C48" s="475">
        <v>178</v>
      </c>
      <c r="D48" s="475">
        <f t="shared" si="3"/>
        <v>6234</v>
      </c>
      <c r="E48" s="476">
        <f t="shared" si="15"/>
        <v>0.0031324539616196505</v>
      </c>
      <c r="F48" s="477">
        <v>6033</v>
      </c>
      <c r="G48" s="475">
        <v>134</v>
      </c>
      <c r="H48" s="475">
        <f t="shared" si="0"/>
        <v>6167</v>
      </c>
      <c r="I48" s="478">
        <f t="shared" si="16"/>
        <v>0.010864277606615902</v>
      </c>
      <c r="J48" s="477">
        <v>49615</v>
      </c>
      <c r="K48" s="475">
        <v>309</v>
      </c>
      <c r="L48" s="475">
        <f t="shared" si="1"/>
        <v>49924</v>
      </c>
      <c r="M48" s="478">
        <f t="shared" si="17"/>
        <v>0.0028232057058568457</v>
      </c>
      <c r="N48" s="477">
        <v>49463</v>
      </c>
      <c r="O48" s="475">
        <v>773</v>
      </c>
      <c r="P48" s="475">
        <f t="shared" si="2"/>
        <v>50236</v>
      </c>
      <c r="Q48" s="479">
        <f t="shared" si="18"/>
        <v>-0.006210685564137286</v>
      </c>
    </row>
    <row r="49" spans="1:17" s="133" customFormat="1" ht="18" customHeight="1">
      <c r="A49" s="473" t="s">
        <v>263</v>
      </c>
      <c r="B49" s="474">
        <v>6097</v>
      </c>
      <c r="C49" s="475">
        <v>16</v>
      </c>
      <c r="D49" s="475">
        <f t="shared" si="3"/>
        <v>6113</v>
      </c>
      <c r="E49" s="476">
        <f t="shared" si="15"/>
        <v>0.0030716540050338345</v>
      </c>
      <c r="F49" s="477">
        <v>8268</v>
      </c>
      <c r="G49" s="475">
        <v>34</v>
      </c>
      <c r="H49" s="475">
        <f t="shared" si="0"/>
        <v>8302</v>
      </c>
      <c r="I49" s="478">
        <f t="shared" si="16"/>
        <v>-0.263671404480848</v>
      </c>
      <c r="J49" s="477">
        <v>50949</v>
      </c>
      <c r="K49" s="475">
        <v>87</v>
      </c>
      <c r="L49" s="475">
        <f t="shared" si="1"/>
        <v>51036</v>
      </c>
      <c r="M49" s="478">
        <f t="shared" si="17"/>
        <v>0.002886089383945797</v>
      </c>
      <c r="N49" s="477">
        <v>64687</v>
      </c>
      <c r="O49" s="475">
        <v>166</v>
      </c>
      <c r="P49" s="475">
        <f t="shared" si="2"/>
        <v>64853</v>
      </c>
      <c r="Q49" s="479">
        <f t="shared" si="18"/>
        <v>-0.21305105392194656</v>
      </c>
    </row>
    <row r="50" spans="1:17" s="133" customFormat="1" ht="18" customHeight="1">
      <c r="A50" s="473" t="s">
        <v>264</v>
      </c>
      <c r="B50" s="474">
        <v>6043</v>
      </c>
      <c r="C50" s="475">
        <v>64</v>
      </c>
      <c r="D50" s="475">
        <f t="shared" si="3"/>
        <v>6107</v>
      </c>
      <c r="E50" s="476">
        <f t="shared" si="15"/>
        <v>0.003068639131153546</v>
      </c>
      <c r="F50" s="477">
        <v>5344</v>
      </c>
      <c r="G50" s="475">
        <v>17</v>
      </c>
      <c r="H50" s="475">
        <f t="shared" si="0"/>
        <v>5361</v>
      </c>
      <c r="I50" s="478">
        <f t="shared" si="16"/>
        <v>0.13915314307032278</v>
      </c>
      <c r="J50" s="477">
        <v>56341</v>
      </c>
      <c r="K50" s="475">
        <v>1618</v>
      </c>
      <c r="L50" s="475">
        <f t="shared" si="1"/>
        <v>57959</v>
      </c>
      <c r="M50" s="478">
        <f t="shared" si="17"/>
        <v>0.003277585520105699</v>
      </c>
      <c r="N50" s="477">
        <v>51484</v>
      </c>
      <c r="O50" s="475">
        <v>488</v>
      </c>
      <c r="P50" s="475">
        <f t="shared" si="2"/>
        <v>51972</v>
      </c>
      <c r="Q50" s="479">
        <f t="shared" si="18"/>
        <v>0.11519664434695609</v>
      </c>
    </row>
    <row r="51" spans="1:17" s="133" customFormat="1" ht="18" customHeight="1">
      <c r="A51" s="473" t="s">
        <v>265</v>
      </c>
      <c r="B51" s="474">
        <v>2609</v>
      </c>
      <c r="C51" s="475">
        <v>3341</v>
      </c>
      <c r="D51" s="475">
        <f t="shared" si="3"/>
        <v>5950</v>
      </c>
      <c r="E51" s="476">
        <f t="shared" si="15"/>
        <v>0.0029897499312859996</v>
      </c>
      <c r="F51" s="477">
        <v>3504</v>
      </c>
      <c r="G51" s="475">
        <v>1486</v>
      </c>
      <c r="H51" s="475">
        <f t="shared" si="0"/>
        <v>4990</v>
      </c>
      <c r="I51" s="478">
        <f t="shared" si="16"/>
        <v>0.19238476953907813</v>
      </c>
      <c r="J51" s="477">
        <v>26792</v>
      </c>
      <c r="K51" s="475">
        <v>27143</v>
      </c>
      <c r="L51" s="475">
        <f t="shared" si="1"/>
        <v>53935</v>
      </c>
      <c r="M51" s="478">
        <f t="shared" si="17"/>
        <v>0.003050028037524817</v>
      </c>
      <c r="N51" s="477">
        <v>26910</v>
      </c>
      <c r="O51" s="475">
        <v>23804</v>
      </c>
      <c r="P51" s="475">
        <f t="shared" si="2"/>
        <v>50714</v>
      </c>
      <c r="Q51" s="479">
        <f t="shared" si="18"/>
        <v>0.0635130338762473</v>
      </c>
    </row>
    <row r="52" spans="1:17" s="133" customFormat="1" ht="18" customHeight="1">
      <c r="A52" s="473" t="s">
        <v>266</v>
      </c>
      <c r="B52" s="474">
        <v>5391</v>
      </c>
      <c r="C52" s="475">
        <v>347</v>
      </c>
      <c r="D52" s="475">
        <f t="shared" si="3"/>
        <v>5738</v>
      </c>
      <c r="E52" s="476">
        <f t="shared" si="15"/>
        <v>0.002883224387515809</v>
      </c>
      <c r="F52" s="477">
        <v>7437</v>
      </c>
      <c r="G52" s="475">
        <v>85</v>
      </c>
      <c r="H52" s="475">
        <f t="shared" si="0"/>
        <v>7522</v>
      </c>
      <c r="I52" s="478">
        <f t="shared" si="16"/>
        <v>-0.23717096516883807</v>
      </c>
      <c r="J52" s="477">
        <v>52983</v>
      </c>
      <c r="K52" s="475">
        <v>2619</v>
      </c>
      <c r="L52" s="475">
        <f t="shared" si="1"/>
        <v>55602</v>
      </c>
      <c r="M52" s="478">
        <f t="shared" si="17"/>
        <v>0.0031442970045880204</v>
      </c>
      <c r="N52" s="477">
        <v>68207</v>
      </c>
      <c r="O52" s="475">
        <v>253</v>
      </c>
      <c r="P52" s="475">
        <f t="shared" si="2"/>
        <v>68460</v>
      </c>
      <c r="Q52" s="479">
        <f t="shared" si="18"/>
        <v>-0.18781770376862406</v>
      </c>
    </row>
    <row r="53" spans="1:17" s="133" customFormat="1" ht="18" customHeight="1">
      <c r="A53" s="473" t="s">
        <v>267</v>
      </c>
      <c r="B53" s="474">
        <v>3947</v>
      </c>
      <c r="C53" s="475">
        <v>191</v>
      </c>
      <c r="D53" s="475">
        <f t="shared" si="3"/>
        <v>4138</v>
      </c>
      <c r="E53" s="476">
        <f t="shared" si="15"/>
        <v>0.002079258019438902</v>
      </c>
      <c r="F53" s="477">
        <v>6304</v>
      </c>
      <c r="G53" s="475">
        <v>72</v>
      </c>
      <c r="H53" s="475">
        <f t="shared" si="0"/>
        <v>6376</v>
      </c>
      <c r="I53" s="478">
        <f t="shared" si="16"/>
        <v>-0.3510037641154329</v>
      </c>
      <c r="J53" s="477">
        <v>34550</v>
      </c>
      <c r="K53" s="475">
        <v>913</v>
      </c>
      <c r="L53" s="475">
        <f t="shared" si="1"/>
        <v>35463</v>
      </c>
      <c r="M53" s="478">
        <f t="shared" si="17"/>
        <v>0.0020054351403493574</v>
      </c>
      <c r="N53" s="477">
        <v>49643</v>
      </c>
      <c r="O53" s="475">
        <v>2371</v>
      </c>
      <c r="P53" s="475">
        <f t="shared" si="2"/>
        <v>52014</v>
      </c>
      <c r="Q53" s="479">
        <f t="shared" si="18"/>
        <v>-0.3182027915561195</v>
      </c>
    </row>
    <row r="54" spans="1:17" s="133" customFormat="1" ht="18" customHeight="1">
      <c r="A54" s="473" t="s">
        <v>268</v>
      </c>
      <c r="B54" s="474">
        <v>4059</v>
      </c>
      <c r="C54" s="475">
        <v>23</v>
      </c>
      <c r="D54" s="475">
        <f t="shared" si="3"/>
        <v>4082</v>
      </c>
      <c r="E54" s="476">
        <f t="shared" si="15"/>
        <v>0.0020511191965562102</v>
      </c>
      <c r="F54" s="477">
        <v>3820</v>
      </c>
      <c r="G54" s="475">
        <v>6</v>
      </c>
      <c r="H54" s="475">
        <f t="shared" si="0"/>
        <v>3826</v>
      </c>
      <c r="I54" s="478">
        <f t="shared" si="16"/>
        <v>0.06691061160480927</v>
      </c>
      <c r="J54" s="477">
        <v>33463</v>
      </c>
      <c r="K54" s="475">
        <v>152</v>
      </c>
      <c r="L54" s="475">
        <f t="shared" si="1"/>
        <v>33615</v>
      </c>
      <c r="M54" s="478">
        <f t="shared" si="17"/>
        <v>0.0019009306105756323</v>
      </c>
      <c r="N54" s="477">
        <v>32062</v>
      </c>
      <c r="O54" s="475">
        <v>80</v>
      </c>
      <c r="P54" s="475">
        <f t="shared" si="2"/>
        <v>32142</v>
      </c>
      <c r="Q54" s="479">
        <f t="shared" si="18"/>
        <v>0.04582788874369981</v>
      </c>
    </row>
    <row r="55" spans="1:17" s="133" customFormat="1" ht="18" customHeight="1">
      <c r="A55" s="473" t="s">
        <v>269</v>
      </c>
      <c r="B55" s="474">
        <v>1878</v>
      </c>
      <c r="C55" s="475">
        <v>2176</v>
      </c>
      <c r="D55" s="475">
        <f t="shared" si="3"/>
        <v>4054</v>
      </c>
      <c r="E55" s="476">
        <f t="shared" si="15"/>
        <v>0.002037049785114864</v>
      </c>
      <c r="F55" s="477">
        <v>2420</v>
      </c>
      <c r="G55" s="475">
        <v>2250</v>
      </c>
      <c r="H55" s="475">
        <f t="shared" si="0"/>
        <v>4670</v>
      </c>
      <c r="I55" s="478">
        <f t="shared" si="16"/>
        <v>-0.13190578158458244</v>
      </c>
      <c r="J55" s="477">
        <v>21638</v>
      </c>
      <c r="K55" s="475">
        <v>25286</v>
      </c>
      <c r="L55" s="475">
        <f t="shared" si="1"/>
        <v>46924</v>
      </c>
      <c r="M55" s="478">
        <f t="shared" si="17"/>
        <v>0.0026535554951852137</v>
      </c>
      <c r="N55" s="477">
        <v>22407</v>
      </c>
      <c r="O55" s="475">
        <v>19844</v>
      </c>
      <c r="P55" s="475">
        <f t="shared" si="2"/>
        <v>42251</v>
      </c>
      <c r="Q55" s="479">
        <f t="shared" si="18"/>
        <v>0.11060093252230718</v>
      </c>
    </row>
    <row r="56" spans="1:17" s="133" customFormat="1" ht="18" customHeight="1">
      <c r="A56" s="473" t="s">
        <v>270</v>
      </c>
      <c r="B56" s="474">
        <v>3739</v>
      </c>
      <c r="C56" s="475">
        <v>22</v>
      </c>
      <c r="D56" s="475">
        <f t="shared" si="3"/>
        <v>3761</v>
      </c>
      <c r="E56" s="476">
        <f t="shared" si="15"/>
        <v>0.0018898234439607806</v>
      </c>
      <c r="F56" s="477">
        <v>3625</v>
      </c>
      <c r="G56" s="475">
        <v>10</v>
      </c>
      <c r="H56" s="475">
        <f t="shared" si="0"/>
        <v>3635</v>
      </c>
      <c r="I56" s="478">
        <f t="shared" si="16"/>
        <v>0.03466299862448419</v>
      </c>
      <c r="J56" s="477">
        <v>28570</v>
      </c>
      <c r="K56" s="475">
        <v>805</v>
      </c>
      <c r="L56" s="475">
        <f t="shared" si="1"/>
        <v>29375</v>
      </c>
      <c r="M56" s="478">
        <f t="shared" si="17"/>
        <v>0.0016611583128263929</v>
      </c>
      <c r="N56" s="477">
        <v>27959</v>
      </c>
      <c r="O56" s="475">
        <v>148</v>
      </c>
      <c r="P56" s="475">
        <f t="shared" si="2"/>
        <v>28107</v>
      </c>
      <c r="Q56" s="479">
        <f t="shared" si="18"/>
        <v>0.045113316967303474</v>
      </c>
    </row>
    <row r="57" spans="1:17" s="133" customFormat="1" ht="18" customHeight="1">
      <c r="A57" s="473" t="s">
        <v>271</v>
      </c>
      <c r="B57" s="474">
        <v>1929</v>
      </c>
      <c r="C57" s="475">
        <v>1327</v>
      </c>
      <c r="D57" s="475">
        <f t="shared" si="3"/>
        <v>3256</v>
      </c>
      <c r="E57" s="476">
        <f t="shared" si="15"/>
        <v>0.0016360715590365065</v>
      </c>
      <c r="F57" s="477">
        <v>1636</v>
      </c>
      <c r="G57" s="475">
        <v>1615</v>
      </c>
      <c r="H57" s="475">
        <f t="shared" si="0"/>
        <v>3251</v>
      </c>
      <c r="I57" s="478">
        <f t="shared" si="16"/>
        <v>0.0015379883112889292</v>
      </c>
      <c r="J57" s="477">
        <v>15350</v>
      </c>
      <c r="K57" s="475">
        <v>12830</v>
      </c>
      <c r="L57" s="475">
        <f t="shared" si="1"/>
        <v>28180</v>
      </c>
      <c r="M57" s="478">
        <f t="shared" si="17"/>
        <v>0.0015935809789088596</v>
      </c>
      <c r="N57" s="477">
        <v>13452</v>
      </c>
      <c r="O57" s="475">
        <v>11558</v>
      </c>
      <c r="P57" s="475">
        <f t="shared" si="2"/>
        <v>25010</v>
      </c>
      <c r="Q57" s="479">
        <f t="shared" si="18"/>
        <v>0.12674930027988807</v>
      </c>
    </row>
    <row r="58" spans="1:17" s="133" customFormat="1" ht="18" customHeight="1">
      <c r="A58" s="473" t="s">
        <v>272</v>
      </c>
      <c r="B58" s="474">
        <v>3072</v>
      </c>
      <c r="C58" s="475">
        <v>7</v>
      </c>
      <c r="D58" s="475">
        <f t="shared" si="3"/>
        <v>3079</v>
      </c>
      <c r="E58" s="476">
        <f t="shared" si="15"/>
        <v>0.0015471327795679988</v>
      </c>
      <c r="F58" s="477">
        <v>2336</v>
      </c>
      <c r="G58" s="475"/>
      <c r="H58" s="475">
        <f t="shared" si="0"/>
        <v>2336</v>
      </c>
      <c r="I58" s="478">
        <f t="shared" si="16"/>
        <v>0.31806506849315075</v>
      </c>
      <c r="J58" s="477">
        <v>23644</v>
      </c>
      <c r="K58" s="475">
        <v>59</v>
      </c>
      <c r="L58" s="475">
        <f t="shared" si="1"/>
        <v>23703</v>
      </c>
      <c r="M58" s="478">
        <f t="shared" si="17"/>
        <v>0.0013404063145165614</v>
      </c>
      <c r="N58" s="477">
        <v>20659</v>
      </c>
      <c r="O58" s="475">
        <v>542</v>
      </c>
      <c r="P58" s="475">
        <f t="shared" si="2"/>
        <v>21201</v>
      </c>
      <c r="Q58" s="479">
        <f t="shared" si="18"/>
        <v>0.11801330125937448</v>
      </c>
    </row>
    <row r="59" spans="1:17" s="133" customFormat="1" ht="18" customHeight="1" thickBot="1">
      <c r="A59" s="480" t="s">
        <v>273</v>
      </c>
      <c r="B59" s="481">
        <v>176647</v>
      </c>
      <c r="C59" s="482">
        <v>31717</v>
      </c>
      <c r="D59" s="482">
        <f t="shared" si="3"/>
        <v>208364</v>
      </c>
      <c r="E59" s="483">
        <f t="shared" si="15"/>
        <v>0.10469853019873546</v>
      </c>
      <c r="F59" s="484">
        <v>173288</v>
      </c>
      <c r="G59" s="482">
        <v>30895</v>
      </c>
      <c r="H59" s="482">
        <f t="shared" si="0"/>
        <v>204183</v>
      </c>
      <c r="I59" s="485">
        <f t="shared" si="16"/>
        <v>0.020476729208602107</v>
      </c>
      <c r="J59" s="484">
        <v>1571114</v>
      </c>
      <c r="K59" s="482">
        <v>250294</v>
      </c>
      <c r="L59" s="482">
        <f t="shared" si="1"/>
        <v>1821408</v>
      </c>
      <c r="M59" s="485">
        <f t="shared" si="17"/>
        <v>0.10300075030633173</v>
      </c>
      <c r="N59" s="484">
        <v>1545306</v>
      </c>
      <c r="O59" s="482">
        <v>288138</v>
      </c>
      <c r="P59" s="482">
        <f t="shared" si="2"/>
        <v>1833444</v>
      </c>
      <c r="Q59" s="486">
        <f t="shared" si="18"/>
        <v>-0.006564694640250779</v>
      </c>
    </row>
    <row r="60" ht="15" thickTop="1">
      <c r="A60" s="105"/>
    </row>
    <row r="61" ht="14.25" customHeight="1">
      <c r="A61" s="89"/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Septiembre 2016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2016-10-31T21:59:12Z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AEVVZYF6TF2M-634-701</vt:lpwstr>
  </property>
  <property fmtid="{D5CDD505-2E9C-101B-9397-08002B2CF9AE}" pid="3" name="_dlc_DocIdItemGuid">
    <vt:lpwstr>dcb4c788-9197-48cb-a4ff-397042679f4f</vt:lpwstr>
  </property>
  <property fmtid="{D5CDD505-2E9C-101B-9397-08002B2CF9AE}" pid="4" name="_dlc_DocIdUrl">
    <vt:lpwstr>http://www.aerocivil.gov.co/AAeronautica/Estadisticas/TAereo/EOperacionales/BolPubAnte/_layouts/DocIdRedir.aspx?ID=AEVVZYF6TF2M-634-701, AEVVZYF6TF2M-634-701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161.000000000000</vt:lpwstr>
  </property>
  <property fmtid="{D5CDD505-2E9C-101B-9397-08002B2CF9AE}" pid="8" name="TaskStatus">
    <vt:lpwstr>No iniciada</vt:lpwstr>
  </property>
  <property fmtid="{D5CDD505-2E9C-101B-9397-08002B2CF9AE}" pid="9" name="Transporte aéreo">
    <vt:lpwstr>Transporte aéreo</vt:lpwstr>
  </property>
  <property fmtid="{D5CDD505-2E9C-101B-9397-08002B2CF9AE}" pid="10" name="Taxis aéreos">
    <vt:lpwstr>Origen - Destino</vt:lpwstr>
  </property>
  <property fmtid="{D5CDD505-2E9C-101B-9397-08002B2CF9AE}" pid="11" name="Vigencia">
    <vt:lpwstr>2016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